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67" documentId="120_S{2AC9BD13-BADA-5192-A53E-5A8FF88502F6}" xr6:coauthVersionLast="47" xr6:coauthVersionMax="47" xr10:uidLastSave="{2026C7AD-82B9-4371-932B-6257EE54012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<sst xmlns="http://schemas.openxmlformats.org/spreadsheetml/2006/main" count="181525" uniqueCount="39141">
  <si>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</si>
  <si>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</si>
  <si>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</si>
  <si>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</si>
  <si>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</si>
  <si>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</si>
  <si>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</si>
  <si>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</si>
  <si>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</si>
  <si>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</si>
  <si>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</si>
  <si>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</si>
  <si>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</si>
  <si>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</si>
  <si>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</si>
  <si>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</si>
  <si>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</si>
  <si>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</si>
  <si>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</si>
  <si>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</si>
  <si>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</si>
  <si>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</si>
  <si>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</si>
  <si>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</si>
  <si>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</si>
  <si>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</si>
  <si>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</si>
  <si>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</si>
  <si>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</si>
  <si>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</si>
  <si>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</si>
  <si>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</si>
  <si>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</si>
  <si>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</si>
  <si>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</si>
  <si>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</si>
  <si>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</si>
  <si>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</si>
  <si>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</si>
  <si>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</si>
  <si>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</si>
  <si>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</si>
  <si>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</si>
  <si>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</si>
  <si>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</si>
  <si>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</si>
  <si>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</si>
  <si>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</si>
  <si>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</si>
  <si>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</si>
  <si>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</si>
  <si>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</si>
  <si>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</si>
  <si>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</si>
  <si>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</si>
  <si>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</si>
  <si>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</si>
  <si>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</si>
  <si>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</si>
  <si>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</si>
  <si>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</si>
  <si>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</si>
  <si>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</si>
  <si>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</si>
  <si>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</si>
  <si>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</si>
  <si>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</si>
  <si>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</si>
  <si>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</si>
  <si>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</si>
  <si>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</si>
  <si>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</si>
  <si>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</si>
  <si>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</si>
  <si>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</si>
  <si>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</si>
  <si>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</si>
  <si>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</si>
  <si>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</si>
  <si>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</si>
  <si>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</si>
  <si>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</si>
  <si>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</si>
  <si>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</si>
  <si>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</si>
  <si>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</si>
  <si>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</si>
  <si>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</si>
  <si>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</si>
  <si>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</si>
  <si>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</si>
  <si>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</si>
  <si>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</si>
  <si>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</si>
  <si>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</si>
  <si>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</si>
  <si>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</si>
  <si>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</si>
  <si>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</si>
  <si>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</si>
  <si>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</si>
  <si>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</si>
  <si>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</si>
  <si>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</si>
  <si>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</si>
  <si>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</si>
  <si>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</si>
  <si>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</si>
  <si>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</si>
  <si>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</si>
  <si>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</si>
  <si>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</si>
  <si>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</si>
  <si>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</si>
  <si>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</si>
  <si>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</si>
  <si>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</si>
  <si>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</si>
  <si>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</si>
  <si>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</si>
  <si>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</si>
  <si>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</si>
  <si>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</si>
  <si>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</si>
  <si>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</si>
  <si>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</si>
  <si>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</si>
  <si>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</si>
  <si>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</si>
  <si>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</si>
  <si>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</si>
  <si>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</si>
  <si>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</si>
  <si>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</si>
  <si>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</si>
  <si>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</si>
  <si>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</si>
  <si>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</si>
  <si>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</si>
  <si>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</si>
  <si>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</si>
  <si>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</si>
  <si>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</si>
  <si>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</si>
  <si>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</si>
  <si>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</si>
  <si>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</si>
  <si>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</si>
  <si>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</si>
  <si>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</si>
  <si>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</si>
  <si>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</si>
  <si>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</si>
  <si>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</si>
  <si>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</si>
  <si>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</si>
  <si>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</si>
  <si>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</si>
  <si>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</si>
  <si>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</si>
  <si>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</si>
  <si>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</si>
  <si>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</si>
  <si>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</si>
  <si>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</si>
  <si>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</si>
  <si>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</si>
  <si>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</si>
  <si>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</si>
  <si>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</si>
  <si>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</si>
  <si>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</si>
  <si>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</si>
  <si>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</si>
  <si>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</si>
  <si>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</si>
  <si>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</si>
  <si>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</si>
  <si>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</si>
  <si>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</si>
  <si>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</si>
  <si>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</si>
  <si>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</si>
  <si>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</si>
  <si>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</si>
  <si>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</si>
  <si>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</si>
  <si>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</si>
  <si>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</si>
  <si>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</si>
  <si>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</si>
  <si>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</si>
  <si>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</si>
  <si>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</si>
  <si>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</si>
  <si>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</si>
  <si>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</si>
  <si>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</si>
  <si>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</si>
  <si>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</si>
  <si>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</si>
  <si>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</si>
  <si>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</si>
  <si>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</si>
  <si>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</si>
  <si>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</si>
  <si>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</si>
  <si>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</si>
  <si>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</si>
  <si>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</si>
  <si>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</si>
  <si>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</si>
  <si>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</si>
  <si>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</si>
  <si>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</si>
  <si>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</si>
  <si>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</si>
  <si>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</si>
  <si>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</si>
  <si>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</si>
  <si>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</si>
  <si>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</si>
  <si>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</si>
  <si>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</si>
  <si>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</si>
  <si>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</si>
  <si>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</si>
  <si>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</si>
  <si>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</si>
  <si>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</si>
  <si>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</si>
  <si>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</si>
  <si>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</si>
  <si>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</si>
  <si>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</si>
  <si>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</si>
  <si>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</si>
  <si>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</si>
  <si>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</si>
  <si>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</si>
  <si>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</si>
  <si>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</si>
  <si>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</si>
  <si>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</si>
  <si>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</si>
  <si>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</si>
  <si>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</si>
  <si>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</si>
  <si>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</si>
  <si>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</si>
  <si>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</si>
  <si>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</si>
  <si>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</si>
  <si>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</si>
  <si>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</si>
  <si>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</si>
  <si>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</si>
  <si>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</si>
  <si>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</si>
  <si>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</si>
  <si>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</si>
  <si>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</si>
  <si>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</si>
  <si>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</si>
  <si>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</si>
  <si>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</si>
  <si>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</si>
  <si>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</si>
  <si>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</si>
  <si>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</si>
  <si>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</si>
  <si>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</si>
  <si>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</si>
  <si>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</si>
  <si>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</si>
  <si>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</si>
  <si>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</si>
  <si>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</si>
  <si>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</si>
  <si>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</si>
  <si>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</si>
  <si>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</si>
  <si>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</si>
  <si>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</si>
  <si>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</si>
  <si>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</si>
  <si>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</si>
  <si>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</si>
  <si>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</si>
  <si>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</si>
  <si>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</si>
  <si>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</si>
  <si>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</si>
  <si>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</si>
  <si>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</si>
  <si>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</si>
  <si>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</si>
  <si>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</si>
  <si>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</si>
  <si>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</si>
  <si>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</si>
  <si>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</si>
  <si>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</si>
  <si>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</si>
  <si>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</si>
  <si>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</si>
  <si>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</si>
  <si>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</si>
  <si>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</si>
  <si>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</si>
  <si>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</si>
  <si>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</si>
  <si>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</si>
  <si>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</si>
  <si>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</si>
  <si>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</si>
  <si>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</si>
  <si>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</si>
  <si>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</si>
  <si>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</si>
  <si>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</si>
  <si>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</si>
  <si>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</si>
  <si>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</si>
  <si>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</si>
  <si>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</si>
  <si>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</si>
  <si>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</si>
  <si>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</si>
  <si>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</si>
  <si>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</si>
  <si>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</si>
  <si>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</si>
  <si>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</si>
  <si>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</si>
  <si>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</si>
  <si>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</si>
  <si>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</si>
  <si>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</si>
  <si>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</si>
  <si>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</si>
  <si>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</si>
  <si>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</si>
  <si>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</si>
  <si>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</si>
  <si>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</si>
  <si>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</si>
  <si>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</si>
  <si>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</si>
  <si>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</si>
  <si>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</si>
  <si>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</si>
  <si>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</si>
  <si>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</si>
  <si>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</si>
  <si>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</si>
  <si>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</si>
  <si>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</si>
  <si>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</si>
  <si>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</si>
  <si>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</si>
  <si>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</si>
  <si>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</si>
  <si>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</si>
  <si>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</si>
  <si>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</si>
  <si>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</si>
  <si>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</si>
  <si>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</si>
  <si>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</si>
  <si>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</si>
  <si>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</si>
  <si>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</si>
  <si>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</si>
  <si>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</si>
  <si>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</si>
  <si>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</si>
  <si>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</si>
  <si>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</si>
  <si>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</si>
  <si>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</si>
  <si>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</si>
  <si>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</si>
  <si>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</si>
  <si>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</si>
  <si>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</si>
  <si>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</si>
  <si>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</si>
  <si>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</si>
  <si>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</si>
  <si>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</si>
  <si>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</si>
  <si>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</si>
  <si>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</si>
  <si>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</si>
  <si>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</si>
  <si>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</si>
  <si>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</si>
  <si>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</si>
  <si>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</si>
  <si>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</si>
  <si>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</si>
  <si>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</si>
  <si>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</si>
  <si>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</si>
  <si>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</si>
  <si>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</si>
  <si>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</si>
  <si>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</si>
  <si>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</si>
  <si>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</si>
  <si>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</si>
  <si>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</si>
  <si>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</si>
  <si>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</si>
  <si>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</si>
  <si>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</si>
  <si>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</si>
  <si>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</si>
  <si>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</si>
  <si>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</si>
  <si>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</si>
  <si>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</si>
  <si>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</si>
  <si>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</si>
  <si>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</si>
  <si>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</si>
  <si>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</si>
  <si>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</si>
  <si>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</si>
  <si>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</si>
  <si>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</si>
  <si>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</si>
  <si>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</si>
  <si>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</si>
  <si>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</si>
  <si>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</si>
  <si>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</si>
  <si>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</si>
  <si>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</si>
  <si>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</si>
  <si>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</si>
  <si>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</si>
  <si>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</si>
  <si>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</si>
  <si>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</si>
  <si>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</si>
  <si>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</si>
  <si>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</si>
  <si>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</si>
  <si>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</si>
  <si>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</si>
  <si>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</si>
  <si>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</si>
  <si>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</si>
  <si>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</si>
  <si>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</si>
  <si>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</si>
  <si>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</si>
  <si>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</si>
  <si>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</si>
  <si>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</si>
  <si>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</si>
  <si>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</si>
  <si>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</si>
  <si>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</si>
  <si>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</si>
  <si>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</si>
  <si>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</si>
  <si>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</si>
  <si>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</si>
  <si>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</si>
  <si>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</si>
  <si>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</si>
  <si>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</si>
  <si>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</si>
  <si>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</si>
  <si>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</si>
  <si>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</si>
  <si>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</si>
  <si>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</si>
  <si>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</si>
  <si>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</si>
  <si>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</si>
  <si>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</si>
  <si>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</si>
  <si>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</si>
  <si>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</si>
  <si>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</si>
  <si>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</si>
  <si>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</si>
  <si>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</si>
  <si>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</si>
  <si>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</si>
  <si>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</si>
  <si>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</si>
  <si>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</si>
  <si>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</si>
  <si>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</si>
  <si>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</si>
  <si>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</si>
  <si>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</si>
  <si>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</si>
  <si>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</si>
  <si>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</si>
  <si>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</si>
  <si>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</si>
  <si>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</si>
  <si>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</si>
  <si>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</si>
  <si>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</si>
  <si>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</si>
  <si>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</si>
  <si>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</si>
  <si>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</si>
  <si>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</si>
  <si>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</si>
  <si>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</si>
  <si>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</si>
  <si>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</si>
  <si>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</si>
  <si>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</si>
  <si>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</si>
  <si>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</si>
  <si>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</si>
  <si>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</si>
  <si>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</si>
  <si>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</si>
  <si>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</si>
  <si>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</si>
  <si>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</si>
  <si>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</si>
  <si>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</si>
  <si>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</si>
  <si>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</si>
  <si>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</si>
  <si>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</si>
  <si>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</si>
  <si>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</si>
  <si>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</si>
  <si>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</si>
  <si>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</si>
  <si>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</si>
  <si>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</si>
  <si>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</si>
  <si>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</si>
  <si>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</si>
  <si>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</si>
  <si>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</si>
  <si>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</si>
  <si>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</si>
  <si>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</si>
  <si>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</si>
  <si>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</si>
  <si>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</si>
  <si>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</si>
  <si>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</si>
  <si>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</si>
  <si>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</si>
  <si>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</si>
  <si>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</si>
  <si>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</si>
  <si>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</si>
  <si>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</si>
  <si>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</si>
  <si>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</si>
  <si>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</si>
  <si>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</si>
  <si>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</si>
  <si>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</si>
  <si>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</si>
  <si>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</si>
  <si>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</si>
  <si>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</si>
  <si>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</si>
  <si>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</si>
  <si>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</si>
  <si>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</si>
  <si>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</si>
  <si>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</si>
  <si>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</si>
  <si>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</si>
  <si>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</si>
  <si>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</si>
  <si>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</si>
  <si>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</si>
  <si>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</si>
  <si>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</si>
  <si>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</si>
  <si>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</si>
  <si>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</si>
  <si>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</si>
  <si>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</si>
  <si>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</si>
  <si>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</si>
  <si>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</si>
  <si>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</si>
  <si>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</si>
  <si>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</si>
  <si>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</si>
  <si>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</si>
  <si>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</si>
  <si>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</si>
  <si>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</si>
  <si>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</si>
  <si>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</si>
  <si>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</si>
  <si>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</si>
  <si>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</si>
  <si>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</si>
  <si>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</si>
  <si>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</si>
  <si>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</si>
  <si>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</si>
  <si>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</si>
  <si>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</si>
  <si>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</si>
  <si>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</si>
  <si>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</si>
  <si>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</si>
  <si>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</si>
  <si>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</si>
  <si>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</si>
  <si>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</si>
  <si>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</si>
  <si>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</si>
  <si>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</si>
  <si>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</si>
  <si>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</si>
  <si>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</si>
  <si>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</si>
  <si>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</si>
  <si>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</si>
  <si>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</si>
  <si>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</si>
  <si>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</si>
  <si>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</si>
  <si>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</si>
  <si>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</si>
  <si>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</si>
  <si>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</si>
  <si>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</si>
  <si>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</si>
  <si>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</si>
  <si>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</si>
  <si>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</si>
  <si>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</si>
  <si>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</si>
  <si>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</si>
  <si>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</si>
  <si>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</si>
  <si>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</si>
  <si>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</si>
  <si>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</si>
  <si>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</si>
  <si>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</si>
  <si>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</si>
  <si>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</si>
  <si>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</si>
  <si>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</si>
  <si>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</si>
  <si>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</si>
  <si>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</si>
  <si>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</si>
  <si>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</si>
  <si>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</si>
  <si>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</si>
  <si>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</si>
  <si>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</si>
  <si>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</si>
  <si>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</si>
  <si>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</si>
  <si>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</si>
  <si>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</si>
  <si>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</si>
  <si>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</si>
  <si>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</si>
  <si>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</si>
  <si>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</si>
  <si>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</si>
  <si>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</si>
  <si>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</si>
  <si>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</si>
  <si>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</si>
  <si>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</si>
  <si>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</si>
  <si>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</si>
  <si>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</si>
  <si>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</si>
  <si>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</si>
  <si>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</si>
  <si>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</si>
  <si>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</si>
  <si>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</si>
  <si>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</si>
  <si>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</si>
  <si>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</si>
  <si>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</si>
  <si>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</si>
  <si>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</si>
  <si>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</si>
  <si>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</si>
  <si>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</si>
  <si>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</si>
  <si>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</si>
  <si>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</si>
  <si>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</si>
  <si>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</si>
  <si>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</si>
  <si>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</si>
  <si>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</si>
  <si>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</si>
  <si>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</si>
  <si>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</si>
  <si>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</si>
  <si>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</si>
  <si>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</si>
  <si>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</si>
  <si>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</si>
  <si>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</si>
  <si>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</si>
  <si>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</si>
  <si>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</si>
  <si>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</si>
  <si>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</si>
  <si>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</si>
  <si>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</si>
  <si>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</si>
  <si>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</si>
  <si>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</si>
  <si>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</si>
  <si>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</si>
  <si>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</si>
  <si>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</si>
  <si>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</si>
  <si>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</si>
  <si>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</si>
  <si>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</si>
  <si>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</si>
  <si>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</si>
  <si>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</si>
  <si>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</si>
  <si>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</si>
  <si>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</si>
  <si>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</si>
  <si>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</si>
  <si>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</si>
  <si>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</si>
  <si>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</si>
  <si>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</si>
  <si>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</si>
  <si>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</si>
  <si>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</si>
  <si>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</si>
  <si>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</si>
  <si>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</si>
  <si>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</si>
  <si>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</si>
  <si>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</si>
  <si>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</si>
  <si>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</si>
  <si>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</si>
  <si>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</si>
  <si>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</si>
  <si>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</si>
  <si>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</si>
  <si>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</si>
  <si>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</si>
  <si>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</si>
  <si>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</si>
  <si>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</si>
  <si>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</si>
  <si>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</si>
  <si>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</si>
  <si>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</si>
  <si>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</si>
  <si>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</si>
  <si>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</si>
  <si>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</si>
  <si>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</si>
  <si>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</si>
  <si>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</si>
  <si>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</si>
  <si>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</si>
  <si>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</si>
  <si>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</si>
  <si>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</si>
  <si>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</si>
  <si>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</si>
  <si>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</si>
  <si>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</si>
  <si>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</si>
  <si>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</si>
  <si>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</si>
  <si>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</si>
  <si>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</si>
  <si>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</si>
  <si>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</si>
  <si>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</si>
  <si>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</si>
  <si>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</si>
  <si>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</si>
  <si>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</si>
  <si>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</si>
  <si>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</si>
  <si>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</si>
  <si>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</si>
  <si>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</si>
  <si>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</si>
  <si>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</si>
  <si>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</si>
  <si>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</si>
  <si>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</si>
  <si>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</si>
  <si>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</si>
  <si>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</si>
  <si>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</si>
  <si>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</si>
  <si>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</si>
  <si>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</si>
  <si>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</si>
  <si>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</si>
  <si>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</si>
  <si>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</si>
  <si>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</si>
  <si>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</si>
  <si>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</si>
  <si>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</si>
  <si>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</si>
  <si>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</si>
  <si>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</si>
  <si>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</si>
  <si>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</si>
  <si>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</si>
  <si>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</si>
  <si>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</si>
  <si>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</si>
  <si>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</si>
  <si>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</si>
  <si>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</si>
  <si>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</si>
  <si>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</si>
  <si>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</si>
  <si>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</si>
  <si>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</si>
  <si>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</si>
  <si>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</si>
  <si>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</si>
  <si>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</si>
  <si>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</si>
  <si>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</si>
  <si>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</si>
  <si>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</si>
  <si>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</si>
  <si>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</si>
  <si>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</si>
  <si>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</si>
  <si>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</si>
  <si>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</si>
  <si>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</si>
  <si>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</si>
  <si>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</si>
  <si>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</si>
  <si>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</si>
  <si>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</si>
  <si>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</si>
  <si>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</si>
  <si>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</si>
  <si>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</si>
  <si>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</si>
  <si>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</si>
  <si>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</si>
  <si>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</si>
  <si>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</si>
  <si>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</si>
  <si>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</si>
  <si>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</si>
  <si>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</si>
  <si>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</si>
  <si>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</si>
  <si>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</si>
  <si>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</si>
  <si>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</si>
  <si>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</si>
  <si>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</si>
  <si>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</si>
  <si>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</si>
  <si>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</si>
  <si>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</si>
  <si>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</si>
  <si>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</si>
  <si>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</si>
  <si>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</si>
  <si>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</si>
  <si>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</si>
  <si>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</si>
  <si>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</si>
  <si>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</si>
  <si>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</si>
  <si>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</si>
  <si>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</si>
  <si>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</si>
  <si>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</si>
  <si>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</si>
  <si>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</si>
  <si>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</si>
  <si>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</si>
  <si>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</si>
  <si>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</si>
  <si>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</si>
  <si>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</si>
  <si>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</si>
  <si>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</si>
  <si>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</si>
  <si>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</si>
  <si>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</si>
  <si>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</si>
  <si>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</si>
  <si>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</si>
  <si>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</si>
  <si>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</si>
  <si>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</si>
  <si>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</si>
  <si>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</si>
  <si>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</si>
  <si>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</si>
  <si>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</si>
  <si>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</si>
  <si>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</si>
  <si>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</si>
  <si>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</si>
  <si>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</si>
  <si>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</si>
  <si>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</si>
  <si>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</si>
  <si>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</si>
  <si>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</si>
  <si>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</si>
  <si>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</si>
  <si>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</si>
  <si>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</si>
  <si>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</si>
  <si>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</si>
  <si>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</si>
  <si>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</si>
  <si>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</si>
  <si>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</si>
  <si>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</si>
  <si>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</si>
  <si>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</si>
  <si>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</si>
  <si>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</si>
  <si>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</si>
  <si>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</si>
  <si>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</si>
  <si>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</si>
  <si>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</si>
  <si>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</si>
  <si>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</si>
  <si>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</si>
  <si>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</si>
  <si>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</si>
  <si>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</si>
  <si>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</si>
  <si>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</si>
  <si>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</si>
  <si>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</si>
  <si>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</si>
  <si>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</si>
  <si>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</si>
  <si>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</si>
  <si>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</si>
  <si>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</si>
  <si>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</si>
  <si>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</si>
  <si>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</si>
  <si>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</si>
  <si>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</si>
  <si>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</si>
  <si>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</si>
  <si>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</si>
  <si>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</si>
  <si>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</si>
  <si>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</si>
  <si>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</si>
  <si>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</si>
  <si>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</si>
  <si>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</si>
  <si>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</si>
  <si>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</si>
  <si>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</si>
  <si>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</si>
  <si>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</si>
  <si>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</si>
  <si>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</si>
  <si>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</si>
  <si>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</si>
  <si>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</si>
  <si>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</si>
  <si>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</si>
  <si>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</si>
  <si>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</si>
  <si>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</si>
  <si>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</si>
  <si>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</si>
  <si>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</si>
  <si>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</si>
  <si>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</si>
  <si>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</si>
  <si>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</si>
  <si>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</si>
  <si>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</si>
  <si>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</si>
  <si>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</si>
  <si>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</si>
  <si>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</si>
  <si>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</si>
  <si>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</si>
  <si>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</si>
  <si>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</si>
  <si>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</si>
  <si>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</si>
  <si>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</si>
  <si>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</si>
  <si>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</si>
  <si>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</si>
  <si>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</si>
  <si>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</si>
  <si>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</si>
  <si>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</si>
  <si>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</si>
  <si>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</si>
  <si>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</si>
  <si>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</si>
  <si>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</si>
  <si>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</si>
  <si>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</si>
  <si>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</si>
  <si>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</si>
  <si>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</si>
  <si>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</si>
  <si>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</si>
  <si>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</si>
  <si>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</si>
  <si>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</si>
  <si>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</si>
  <si>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</si>
  <si>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</si>
  <si>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</si>
  <si>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</si>
  <si>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</si>
  <si>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</si>
  <si>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</si>
  <si>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</si>
  <si>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</si>
  <si>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</si>
  <si>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</si>
  <si>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</si>
  <si>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</si>
  <si>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</si>
  <si>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</si>
  <si>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</si>
  <si>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</si>
  <si>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</si>
  <si>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</si>
  <si>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</si>
  <si>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</si>
  <si>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</si>
  <si>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</si>
  <si>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</si>
  <si>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</si>
  <si>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</si>
  <si>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</si>
  <si>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</si>
  <si>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</si>
  <si>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</si>
  <si>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</si>
  <si>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</si>
  <si>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</si>
  <si>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</si>
  <si>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</si>
  <si>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</si>
  <si>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</si>
  <si>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</si>
  <si>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</si>
  <si>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</si>
  <si>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</si>
  <si>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</si>
  <si>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</si>
  <si>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</si>
  <si>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</si>
  <si>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</si>
  <si>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</si>
  <si>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</si>
  <si>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</si>
  <si>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</si>
  <si>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</si>
  <si>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</si>
  <si>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</si>
  <si>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</si>
  <si>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</si>
  <si>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</si>
  <si>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</si>
  <si>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</si>
  <si>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</si>
  <si>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</si>
  <si>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</si>
  <si>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</si>
  <si>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</si>
  <si>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</si>
  <si>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</si>
  <si>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</si>
  <si>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</si>
  <si>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</si>
  <si>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</si>
  <si>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</si>
  <si>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</si>
  <si>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</si>
  <si>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</si>
  <si>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</si>
  <si>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</si>
  <si>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</si>
  <si>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</si>
  <si>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</si>
  <si>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</si>
  <si>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</si>
  <si>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</si>
  <si>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</si>
  <si>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</si>
  <si>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</si>
  <si>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</si>
  <si>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</si>
  <si>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</si>
  <si>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</si>
  <si>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</si>
  <si>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</si>
  <si>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</si>
  <si>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</si>
  <si>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</si>
  <si>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</si>
  <si>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</si>
  <si>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</si>
  <si>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</si>
  <si>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</si>
  <si>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</si>
  <si>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</si>
  <si>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</si>
  <si>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</si>
  <si>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</si>
  <si>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</si>
  <si>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</si>
  <si>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</si>
  <si>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</si>
  <si>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</si>
  <si>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</si>
  <si>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</si>
  <si>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</si>
  <si>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</si>
  <si>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</si>
  <si>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</si>
  <si>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</si>
  <si>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</si>
  <si>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</si>
  <si>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</si>
  <si>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</si>
  <si>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</si>
  <si>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</si>
  <si>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</si>
  <si>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</si>
  <si>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</si>
  <si>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</si>
  <si>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</si>
  <si>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</si>
  <si>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</si>
  <si>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</si>
  <si>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</si>
  <si>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</si>
  <si>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</si>
  <si>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</si>
  <si>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</si>
  <si>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</si>
  <si>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</si>
  <si>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</si>
  <si>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</si>
  <si>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</si>
  <si>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</si>
  <si>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</si>
  <si>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</si>
  <si>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</si>
  <si>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</si>
  <si>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</si>
  <si>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</si>
  <si>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</si>
  <si>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</si>
  <si>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</si>
  <si>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</si>
  <si>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</si>
  <si>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</si>
  <si>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</si>
  <si>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</si>
  <si>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</si>
  <si>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</si>
  <si>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</si>
  <si>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</si>
  <si>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</si>
  <si>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</si>
  <si>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</si>
  <si>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</si>
  <si>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</si>
  <si>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</si>
  <si>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</si>
  <si>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</si>
  <si>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</si>
  <si>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</si>
  <si>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</si>
  <si>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</si>
  <si>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</si>
  <si>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</si>
  <si>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</si>
  <si>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</si>
  <si>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</si>
  <si>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</si>
  <si>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</si>
  <si>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</si>
  <si>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</si>
  <si>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</si>
  <si>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</si>
  <si>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</si>
  <si>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</si>
  <si>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</si>
  <si>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</si>
  <si>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</si>
  <si>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</si>
  <si>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</si>
  <si>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</si>
  <si>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</si>
  <si>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</si>
  <si>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</si>
  <si>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</si>
  <si>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</si>
  <si>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</si>
  <si>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</si>
  <si>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</si>
  <si>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</si>
  <si>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</si>
  <si>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</si>
  <si>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</si>
  <si>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</si>
  <si>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</si>
  <si>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</si>
  <si>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</si>
  <si>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</si>
  <si>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</si>
  <si>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</si>
  <si>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</si>
  <si>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</si>
  <si>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</si>
  <si>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</si>
  <si>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</si>
  <si>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</si>
  <si>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</si>
  <si>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</si>
  <si>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</si>
  <si>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</si>
  <si>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</si>
  <si>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</si>
  <si>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</si>
  <si>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</si>
  <si>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</si>
  <si>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</si>
  <si>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</si>
  <si>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</si>
  <si>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</si>
  <si>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</si>
  <si>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</si>
  <si>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</si>
  <si>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</si>
  <si>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</si>
  <si>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</si>
  <si>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</si>
  <si>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</si>
  <si>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</si>
  <si>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</si>
  <si>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</si>
  <si>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</si>
  <si>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</si>
  <si>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</si>
  <si>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</si>
  <si>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</si>
  <si>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</si>
  <si>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</si>
  <si>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</si>
  <si>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</si>
  <si>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</si>
  <si>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</si>
  <si>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</si>
  <si>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</si>
  <si>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</si>
  <si>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</si>
  <si>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</si>
  <si>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</si>
  <si>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</si>
  <si>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</si>
  <si>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</si>
  <si>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</si>
  <si>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</si>
  <si>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</si>
  <si>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</si>
  <si>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</si>
  <si>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</si>
  <si>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</si>
  <si>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</si>
  <si>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</si>
  <si>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</si>
  <si>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</si>
  <si>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</si>
  <si>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</si>
  <si>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</si>
  <si>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</si>
  <si>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</si>
  <si>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</si>
  <si>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</si>
  <si>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</si>
  <si>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</si>
  <si>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</si>
  <si>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</si>
  <si>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</si>
  <si>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</si>
  <si>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</si>
  <si>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</si>
  <si>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</si>
  <si>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</si>
  <si>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</si>
  <si>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</si>
  <si>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</si>
  <si>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</si>
  <si>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</si>
  <si>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</si>
  <si>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</si>
  <si>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</si>
  <si>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</si>
  <si>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</si>
  <si>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</si>
  <si>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</si>
  <si>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</si>
  <si>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</si>
  <si>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</si>
  <si>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</si>
  <si>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</si>
  <si>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</si>
  <si>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</si>
  <si>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</si>
  <si>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</si>
  <si>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</si>
  <si>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</si>
  <si>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</si>
  <si>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</si>
  <si>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</si>
  <si>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</si>
  <si>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</si>
  <si>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</si>
  <si>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</si>
  <si>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</si>
  <si>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</si>
  <si>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</si>
  <si>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</si>
  <si>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</si>
  <si>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</si>
  <si>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</si>
  <si>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</si>
  <si>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</si>
  <si>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</si>
  <si>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</si>
  <si>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</si>
  <si>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</si>
  <si>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</si>
  <si>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</si>
  <si>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</si>
  <si>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</si>
  <si>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</si>
  <si>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</si>
  <si>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</si>
  <si>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</si>
  <si>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</si>
  <si>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</si>
  <si>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</si>
  <si>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</si>
  <si>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</si>
  <si>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</si>
  <si>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</si>
  <si>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</si>
  <si>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</si>
  <si>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</si>
  <si>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</si>
  <si>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</si>
  <si>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</si>
  <si>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</si>
  <si>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</si>
  <si>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</si>
  <si>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</si>
  <si>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</si>
  <si>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</si>
  <si>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</si>
  <si>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</si>
  <si>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</si>
  <si>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</si>
  <si>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</si>
  <si>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</si>
  <si>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</si>
  <si>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</si>
  <si>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</si>
  <si>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</si>
  <si>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</si>
  <si>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</si>
  <si>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</si>
  <si>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</si>
  <si>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</si>
  <si>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</si>
  <si>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</si>
  <si>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</si>
  <si>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</si>
  <si>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</si>
  <si>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</si>
  <si>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</si>
  <si>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</si>
  <si>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</si>
  <si>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</si>
  <si>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</si>
  <si>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</si>
  <si>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</si>
  <si>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</si>
  <si>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</si>
  <si>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</si>
  <si>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</si>
  <si>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</si>
  <si>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</si>
  <si>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</si>
  <si>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</si>
  <si>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</si>
  <si>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</si>
  <si>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</si>
  <si>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</si>
  <si>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</si>
  <si>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</si>
  <si>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</si>
  <si>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</si>
  <si>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</si>
  <si>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</si>
  <si>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</si>
  <si>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</si>
  <si>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</si>
  <si>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</si>
  <si>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</si>
  <si>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</si>
  <si>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</si>
  <si>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</si>
  <si>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</si>
  <si>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</si>
  <si>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</si>
  <si>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</si>
  <si>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</si>
  <si>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</si>
  <si>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</si>
  <si>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</si>
  <si>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</si>
  <si>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</si>
  <si>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</si>
  <si>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</si>
  <si>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</si>
  <si>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</si>
  <si>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</si>
  <si>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</si>
  <si>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</si>
  <si>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</si>
  <si>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</si>
  <si>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</si>
  <si>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</si>
  <si>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</si>
  <si>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</si>
  <si>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</si>
  <si>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</si>
  <si>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</si>
  <si>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</si>
  <si>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</si>
  <si>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</si>
  <si>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</si>
  <si>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</si>
  <si>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</si>
  <si>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</si>
  <si>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</si>
  <si>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</si>
  <si>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</si>
  <si>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</si>
  <si>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</si>
  <si>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</si>
  <si>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</si>
  <si>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</si>
  <si>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</si>
  <si>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</si>
  <si>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</si>
  <si>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</si>
  <si>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</si>
  <si>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</si>
  <si>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</si>
  <si>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</si>
  <si>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</si>
  <si>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</si>
  <si>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</si>
  <si>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</si>
  <si>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</si>
  <si>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</si>
  <si>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</si>
  <si>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</si>
  <si>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</si>
  <si>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</si>
  <si>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</si>
  <si>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</si>
  <si>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</si>
  <si>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</si>
  <si>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</si>
  <si>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</si>
  <si>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</si>
  <si>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</si>
  <si>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</si>
  <si>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</si>
  <si>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</si>
  <si>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</si>
  <si>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</si>
  <si>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</si>
  <si>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</si>
  <si>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</si>
  <si>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</si>
  <si>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</si>
  <si>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</si>
  <si>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</si>
  <si>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</si>
  <si>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</si>
  <si>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</si>
  <si>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</si>
  <si>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</si>
  <si>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</si>
  <si>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</si>
  <si>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</si>
  <si>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</si>
  <si>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</si>
  <si>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</si>
  <si>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</si>
  <si>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</si>
  <si>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</si>
  <si>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</si>
  <si>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</si>
  <si>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</si>
  <si>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</si>
  <si>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</si>
  <si>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</si>
  <si>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</si>
  <si>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</si>
  <si>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</si>
  <si>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</si>
  <si>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</si>
  <si>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</si>
  <si>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</si>
  <si>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</si>
  <si>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</si>
  <si>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</si>
  <si>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</si>
  <si>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</si>
  <si>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</si>
  <si>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</si>
  <si>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</si>
  <si>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</si>
  <si>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</si>
  <si>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</si>
  <si>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</si>
  <si>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</si>
  <si>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</si>
  <si>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</si>
  <si>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</si>
  <si>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</si>
  <si>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</si>
  <si>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</si>
  <si>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</si>
  <si>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</si>
  <si>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</si>
  <si>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</si>
  <si>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</si>
  <si>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</si>
  <si>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</si>
  <si>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</si>
  <si>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</si>
  <si>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</si>
  <si>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</si>
  <si>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</si>
  <si>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</si>
  <si>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</si>
  <si>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</si>
  <si>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</si>
  <si>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</si>
  <si>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</si>
  <si>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</si>
  <si>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</si>
  <si>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</si>
  <si>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</si>
  <si>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</si>
  <si>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</si>
  <si>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</si>
  <si>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</si>
  <si>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</si>
  <si>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</si>
  <si>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</si>
  <si>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</si>
  <si>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</si>
  <si>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</si>
  <si>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</si>
  <si>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</si>
  <si>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</si>
  <si>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</si>
  <si>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</si>
  <si>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</si>
  <si>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</si>
  <si>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</si>
  <si>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</si>
  <si>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</si>
  <si>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</si>
  <si>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</si>
  <si>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</si>
  <si>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</si>
  <si>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</si>
  <si>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</si>
  <si>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</si>
  <si>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</si>
  <si>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</si>
  <si>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</si>
  <si>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</si>
  <si>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</si>
  <si>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</si>
  <si>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</si>
  <si>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</si>
  <si>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</si>
  <si>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</si>
  <si>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</si>
  <si>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</si>
  <si>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</si>
  <si>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</si>
  <si>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</si>
  <si>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</si>
  <si>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</si>
  <si>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</si>
  <si>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</si>
  <si>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</si>
  <si>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</si>
  <si>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</si>
  <si>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</si>
  <si>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</si>
  <si>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</si>
  <si>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</si>
  <si>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</si>
  <si>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</si>
  <si>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</si>
  <si>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</si>
  <si>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</si>
  <si>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</si>
  <si>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</si>
  <si>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</si>
  <si>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</si>
  <si>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</si>
  <si>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</si>
  <si>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</si>
  <si>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</si>
  <si>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</si>
  <si>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</si>
  <si>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</si>
  <si>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</si>
  <si>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</si>
  <si>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</si>
  <si>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</si>
  <si>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</si>
  <si>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</si>
  <si>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</si>
  <si>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</si>
  <si>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</si>
  <si>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</si>
  <si>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</si>
  <si>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</si>
  <si>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</si>
  <si>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</si>
  <si>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</si>
  <si>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</si>
  <si>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</si>
  <si>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</si>
  <si>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</si>
  <si>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</si>
  <si>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</si>
  <si>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</si>
  <si>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</si>
  <si>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</si>
  <si>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</si>
  <si>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</si>
  <si>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</si>
  <si>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</si>
  <si>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</si>
  <si>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</si>
  <si>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</si>
  <si>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</si>
  <si>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</si>
  <si>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</si>
  <si>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</si>
  <si>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</si>
  <si>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</si>
  <si>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</si>
  <si>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</si>
  <si>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</si>
  <si>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</si>
  <si>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</si>
  <si>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</si>
  <si>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</si>
  <si>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</si>
  <si>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</si>
  <si>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</si>
  <si>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</si>
  <si>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</si>
  <si>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</si>
  <si>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</si>
  <si>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</si>
  <si>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</si>
  <si>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</si>
  <si>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</si>
  <si>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</si>
  <si>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</si>
  <si>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</si>
  <si>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</si>
  <si>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</si>
  <si>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</si>
  <si>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</si>
  <si>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</si>
  <si>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</si>
  <si>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</si>
  <si>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</si>
  <si>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</si>
  <si>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</si>
  <si>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</si>
  <si>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</si>
  <si>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</si>
  <si>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</si>
  <si>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</si>
  <si>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</si>
  <si>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</si>
  <si>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</si>
  <si>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</si>
  <si>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</si>
  <si>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</si>
  <si>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</si>
  <si>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</si>
  <si>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</si>
  <si>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</si>
  <si>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</si>
  <si>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</si>
  <si>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</si>
  <si>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</si>
  <si>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</si>
  <si>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</si>
  <si>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</si>
  <si>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</si>
  <si>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</si>
  <si>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</si>
  <si>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</si>
  <si>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</si>
  <si>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</si>
  <si>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</si>
  <si>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</si>
  <si>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</si>
  <si>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</si>
  <si>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</si>
  <si>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</si>
  <si>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</si>
  <si>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</si>
  <si>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</si>
  <si>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</si>
  <si>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</si>
  <si>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</si>
  <si>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</si>
  <si>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</si>
  <si>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</si>
  <si>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</si>
  <si>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</si>
  <si>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</si>
  <si>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</si>
  <si>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</si>
  <si>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</si>
  <si>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</si>
  <si>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</si>
  <si>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</si>
  <si>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</si>
  <si>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</si>
  <si>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</si>
  <si>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</si>
  <si>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</si>
  <si>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</si>
  <si>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</si>
  <si>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</si>
  <si>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</si>
  <si>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</si>
  <si>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</si>
  <si>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</si>
  <si>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</si>
  <si>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</si>
  <si>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</si>
  <si>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</si>
  <si>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</si>
  <si>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</si>
  <si>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</si>
  <si>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</si>
  <si>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</si>
  <si>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</si>
  <si>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</si>
  <si>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</si>
  <si>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</si>
  <si>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</si>
  <si>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</si>
  <si>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</si>
  <si>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</si>
  <si>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</si>
  <si>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</si>
  <si>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</si>
  <si>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</si>
  <si>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</si>
  <si>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</si>
  <si>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</si>
  <si>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</si>
  <si>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</si>
  <si>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</si>
  <si>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</si>
  <si>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</si>
  <si>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</si>
  <si>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</si>
  <si>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</si>
  <si>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</si>
  <si>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</si>
  <si>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</si>
  <si>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</si>
  <si>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</si>
  <si>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</si>
  <si>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</si>
  <si>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</si>
  <si>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</si>
  <si>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</si>
  <si>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</si>
  <si>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</si>
  <si>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</si>
  <si>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</si>
  <si>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</si>
  <si>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</si>
  <si>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</si>
  <si>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</si>
  <si>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</si>
  <si>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</si>
  <si>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</si>
  <si>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</si>
  <si>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</si>
  <si>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</si>
  <si>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</si>
  <si>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</si>
  <si>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</si>
  <si>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</si>
  <si>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</si>
  <si>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</si>
  <si>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</si>
  <si>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</si>
  <si>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</si>
  <si>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</si>
  <si>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</si>
  <si>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</si>
  <si>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</si>
  <si>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</si>
  <si>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</si>
  <si>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</si>
  <si>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</si>
  <si>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</si>
  <si>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</si>
  <si>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</si>
  <si>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</si>
  <si>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</si>
  <si>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</si>
  <si>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</si>
  <si>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</si>
  <si>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</si>
  <si>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</si>
  <si>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</si>
  <si>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</si>
  <si>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</si>
  <si>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</si>
  <si>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</si>
  <si>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</si>
  <si>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</si>
  <si>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</si>
  <si>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</si>
  <si>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</si>
  <si>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</si>
  <si>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</si>
  <si>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</si>
  <si>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</si>
  <si>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</si>
  <si>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</si>
  <si>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</si>
  <si>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</si>
  <si>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</si>
  <si>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</si>
  <si>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</si>
  <si>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</si>
  <si>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</si>
  <si>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</si>
  <si>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</si>
  <si>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</si>
  <si>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</si>
  <si>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</si>
  <si>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</si>
  <si>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</si>
  <si>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</si>
  <si>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</si>
  <si>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</si>
  <si>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</si>
  <si>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</si>
  <si>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</si>
  <si>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</si>
  <si>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</si>
  <si>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</si>
  <si>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</si>
  <si>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</si>
  <si>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</si>
  <si>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</si>
  <si>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</si>
  <si>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</si>
  <si>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</si>
  <si>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</si>
  <si>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</si>
  <si>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</si>
  <si>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</si>
  <si>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</si>
  <si>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</si>
  <si>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</si>
  <si>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</si>
  <si>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</si>
  <si>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</si>
  <si>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</si>
  <si>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</si>
  <si>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</si>
  <si>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</si>
  <si>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</si>
  <si>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</si>
  <si>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</si>
  <si>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</si>
  <si>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</si>
  <si>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</si>
  <si>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</si>
  <si>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</si>
  <si>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</si>
  <si>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</si>
  <si>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</si>
  <si>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</si>
  <si>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</si>
  <si>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</si>
  <si>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</si>
  <si>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</si>
  <si>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</si>
  <si>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</si>
  <si>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</si>
  <si>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</si>
  <si>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</si>
  <si>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</si>
  <si>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</si>
  <si>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</si>
  <si>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</si>
  <si>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</si>
  <si>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</si>
  <si>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</si>
  <si>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</si>
  <si>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</si>
  <si>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</si>
  <si>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</si>
  <si>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</si>
  <si>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</si>
  <si>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</si>
  <si>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</si>
  <si>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</si>
  <si>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</si>
  <si>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</si>
  <si>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</si>
  <si>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</si>
  <si>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</si>
  <si>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</si>
  <si>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</si>
  <si>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</si>
  <si>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</si>
  <si>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</si>
  <si>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</si>
  <si>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</si>
  <si>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</si>
  <si>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</si>
  <si>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</si>
  <si>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</si>
  <si>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</si>
  <si>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</si>
  <si>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</si>
  <si>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</si>
  <si>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</si>
  <si>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</si>
  <si>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</si>
  <si>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</si>
  <si>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</si>
  <si>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</si>
  <si>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</si>
  <si>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</si>
  <si>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</si>
  <si>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</si>
  <si>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</si>
  <si>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</si>
  <si>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</si>
  <si>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</si>
  <si>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</si>
  <si>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</si>
  <si>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</si>
  <si>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</si>
  <si>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</si>
  <si>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</si>
  <si>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</si>
  <si>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</si>
  <si>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</si>
  <si>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</si>
  <si>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</si>
  <si>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</si>
  <si>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</si>
  <si>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</si>
  <si>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</si>
  <si>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</si>
  <si>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</si>
  <si>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</si>
  <si>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</si>
  <si>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</si>
  <si>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</si>
  <si>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</si>
  <si>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</si>
  <si>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</si>
  <si>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</si>
  <si>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</si>
  <si>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</si>
  <si>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</si>
  <si>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</si>
  <si>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</si>
  <si>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</si>
  <si>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</si>
  <si>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</si>
  <si>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</si>
  <si>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</si>
  <si>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</si>
  <si>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</si>
  <si>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</si>
  <si>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</si>
  <si>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</si>
  <si>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</si>
  <si>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</si>
  <si>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</si>
  <si>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</si>
  <si>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</si>
  <si>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</si>
  <si>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</si>
  <si>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</si>
  <si>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</si>
  <si>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</si>
  <si>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</si>
  <si>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</si>
  <si>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</si>
  <si>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</si>
  <si>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</si>
  <si>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</si>
  <si>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</si>
  <si>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</si>
  <si>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</si>
  <si>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</si>
  <si>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</si>
  <si>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</si>
  <si>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</si>
  <si>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</si>
  <si>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</si>
  <si>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</si>
  <si>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</si>
  <si>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</si>
  <si>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</si>
  <si>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</si>
  <si>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</si>
  <si>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</si>
  <si>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</si>
  <si>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</si>
  <si>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</si>
  <si>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</si>
  <si>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</si>
  <si>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</si>
  <si>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</si>
  <si>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</si>
  <si>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</si>
  <si>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</si>
  <si>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</si>
  <si>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</si>
  <si>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</si>
  <si>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</si>
  <si>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</si>
  <si>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</si>
  <si>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</si>
  <si>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</si>
  <si>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</si>
  <si>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</si>
  <si>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</si>
  <si>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</si>
  <si>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</si>
  <si>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</si>
  <si>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</si>
  <si>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</si>
  <si>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</si>
  <si>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</si>
  <si>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</si>
  <si>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</si>
  <si>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</si>
  <si>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</si>
  <si>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</si>
  <si>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</si>
  <si>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</si>
  <si>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</si>
  <si>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</si>
  <si>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</si>
  <si>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</si>
  <si>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</si>
  <si>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</si>
  <si>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</si>
  <si>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</si>
  <si>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</si>
  <si>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</si>
  <si>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</si>
  <si>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</si>
  <si>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</si>
  <si>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</si>
  <si>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</si>
  <si>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</si>
  <si>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</si>
  <si>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</si>
  <si>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</si>
  <si>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</si>
  <si>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</si>
  <si>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</si>
  <si>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</si>
  <si>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</si>
  <si>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</si>
  <si>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</si>
  <si>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</si>
  <si>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</si>
  <si>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</si>
  <si>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</si>
  <si>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</si>
  <si>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</si>
  <si>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</si>
  <si>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</si>
  <si>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</si>
  <si>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</si>
  <si>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</si>
  <si>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</si>
  <si>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</si>
  <si>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</si>
  <si>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</si>
  <si>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</si>
  <si>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</si>
  <si>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</si>
  <si>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</si>
  <si>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</si>
  <si>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</si>
  <si>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</si>
  <si>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</si>
  <si>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</si>
  <si>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</si>
  <si>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</si>
  <si>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</si>
  <si>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</si>
  <si>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</si>
  <si>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</si>
  <si>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</si>
  <si>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</si>
  <si>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</si>
  <si>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</si>
  <si>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</si>
  <si>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</si>
  <si>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</si>
  <si>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</si>
  <si>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</si>
  <si>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</si>
  <si>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</si>
  <si>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</si>
  <si>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</si>
  <si>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</si>
  <si>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</si>
  <si>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</si>
  <si>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</si>
  <si>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</si>
  <si>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</si>
  <si>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</si>
  <si>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</si>
  <si>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</si>
  <si>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</si>
  <si>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</si>
  <si>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</si>
  <si>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</si>
  <si>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</si>
  <si>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</si>
  <si>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</si>
  <si>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</si>
  <si>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</si>
  <si>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</si>
  <si>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</si>
  <si>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</si>
  <si>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</si>
  <si>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</si>
  <si>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</si>
  <si>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</si>
  <si>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</si>
  <si>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</si>
  <si>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</si>
  <si>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</si>
  <si>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</si>
  <si>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</si>
  <si>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</si>
  <si>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</si>
  <si>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</si>
  <si>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</si>
  <si>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</si>
  <si>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</si>
  <si>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</si>
  <si>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</si>
  <si>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</si>
  <si>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</si>
  <si>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</si>
  <si>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</si>
  <si>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</si>
  <si>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</si>
  <si>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</si>
  <si>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</si>
  <si>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</si>
  <si>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</si>
  <si>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</si>
  <si>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</si>
  <si>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</si>
  <si>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</si>
  <si>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</si>
  <si>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</si>
  <si>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</si>
  <si>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</si>
  <si>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</si>
  <si>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</si>
  <si>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</si>
  <si>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</si>
  <si>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</si>
  <si>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</si>
  <si>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</si>
  <si>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</si>
  <si>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</si>
  <si>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</si>
  <si>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</si>
  <si>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</si>
  <si>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</si>
  <si>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</si>
  <si>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</si>
  <si>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</si>
  <si>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</si>
  <si>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</si>
  <si>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</si>
  <si>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</si>
  <si>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</si>
  <si>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</si>
  <si>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</si>
  <si>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</si>
  <si>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</si>
  <si>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</si>
  <si>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</si>
  <si>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</si>
  <si>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</si>
  <si>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</si>
  <si>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</si>
  <si>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</si>
  <si>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</si>
  <si>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</si>
  <si>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</si>
  <si>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</si>
  <si>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</si>
  <si>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</si>
  <si>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</si>
  <si>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</si>
  <si>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</si>
  <si>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</si>
  <si>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</si>
  <si>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</si>
  <si>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</si>
  <si>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</si>
  <si>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</si>
  <si>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</si>
  <si>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</si>
  <si>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</si>
  <si>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</si>
  <si>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</si>
  <si>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</si>
  <si>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</si>
  <si>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</si>
  <si>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</si>
  <si>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</si>
  <si>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</si>
  <si>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</si>
  <si>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</si>
  <si>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</si>
  <si>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</si>
  <si>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</si>
  <si>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</si>
  <si>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</si>
  <si>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</si>
  <si>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</si>
  <si>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</si>
  <si>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</si>
  <si>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</si>
  <si>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</si>
  <si>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</si>
  <si>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</si>
  <si>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</si>
  <si>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</si>
  <si>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</si>
  <si>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</si>
  <si>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</si>
  <si>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</si>
  <si>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</si>
  <si>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</si>
  <si>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</si>
  <si>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</si>
  <si>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</si>
  <si>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</si>
  <si>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</si>
  <si>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</si>
  <si>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</si>
  <si>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</si>
  <si>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</si>
  <si>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</si>
  <si>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</si>
  <si>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</si>
  <si>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</si>
  <si>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</si>
  <si>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</si>
  <si>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</si>
  <si>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</si>
  <si>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</si>
  <si>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</si>
  <si>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</si>
  <si>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</si>
  <si>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</si>
  <si>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</si>
  <si>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</si>
  <si>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</si>
  <si>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</si>
  <si>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</si>
  <si>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</si>
  <si>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</si>
  <si>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</si>
  <si>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</si>
  <si>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</si>
  <si>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</si>
  <si>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</si>
  <si>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</si>
  <si>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</si>
  <si>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</si>
  <si>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</si>
  <si>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</si>
  <si>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</si>
  <si>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</si>
  <si>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</si>
  <si>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</si>
  <si>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</si>
  <si>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</si>
  <si>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</si>
  <si>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</si>
  <si>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</si>
  <si>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</si>
  <si>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</si>
  <si>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</si>
  <si>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</si>
  <si>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</si>
  <si>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</si>
  <si>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</si>
  <si>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</si>
  <si>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</si>
  <si>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</si>
  <si>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</si>
  <si>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</si>
  <si>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</si>
  <si>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</si>
  <si>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</si>
  <si>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</si>
  <si>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</si>
  <si>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</si>
  <si>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</si>
  <si>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</si>
  <si>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</si>
  <si>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</si>
  <si>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</si>
  <si>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</si>
  <si>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</si>
  <si>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</si>
  <si>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</si>
  <si>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</si>
  <si>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</si>
  <si>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</si>
  <si>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</si>
  <si>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</si>
  <si>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</si>
  <si>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</si>
  <si>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</si>
  <si>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</si>
  <si>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</si>
  <si>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</si>
  <si>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</si>
  <si>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</si>
  <si>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</si>
  <si>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</si>
  <si>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</si>
  <si>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</si>
  <si>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</si>
  <si>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</si>
  <si>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</si>
  <si>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</si>
  <si>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</si>
  <si>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</si>
  <si>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</si>
  <si>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</si>
  <si>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</si>
  <si>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</si>
  <si>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</si>
  <si>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</si>
  <si>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</si>
  <si>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</si>
  <si>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</si>
  <si>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</si>
  <si>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</si>
  <si>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</si>
  <si>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</si>
  <si>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</si>
  <si>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</si>
  <si>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</si>
  <si>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</si>
  <si>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</si>
  <si>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</si>
  <si>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</si>
  <si>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</si>
  <si>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</si>
  <si>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</si>
  <si>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</si>
  <si>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</si>
  <si>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</si>
  <si>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</si>
  <si>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</si>
  <si>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</si>
  <si>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</si>
  <si>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</si>
  <si>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</si>
  <si>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</si>
  <si>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</si>
  <si>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</si>
  <si>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</si>
  <si>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</si>
  <si>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</si>
  <si>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</si>
  <si>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</si>
  <si>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</si>
  <si>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</si>
  <si>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</si>
  <si>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</si>
  <si>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</si>
  <si>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</si>
  <si>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</si>
  <si>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</si>
  <si>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</si>
  <si>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</si>
  <si>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</si>
  <si>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</si>
  <si>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</si>
  <si>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</si>
  <si>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</si>
  <si>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</si>
  <si>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</si>
  <si>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</si>
  <si>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</si>
  <si>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</si>
  <si>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</si>
  <si>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</si>
  <si>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</si>
  <si>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</si>
  <si>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</si>
  <si>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</si>
  <si>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</si>
  <si>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</si>
  <si>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</si>
  <si>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</si>
  <si>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</si>
  <si>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</si>
  <si>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</si>
  <si>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</si>
  <si>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</si>
  <si>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</si>
  <si>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</si>
  <si>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</si>
  <si>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</si>
  <si>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</si>
  <si>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</si>
  <si>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</si>
  <si>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</si>
  <si>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</si>
  <si>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</si>
  <si>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</si>
  <si>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</si>
  <si>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</si>
  <si>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</si>
  <si>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</si>
  <si>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</si>
  <si>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</si>
  <si>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</si>
  <si>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</si>
  <si>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</si>
  <si>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</si>
  <si>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</si>
  <si>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</si>
  <si>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</si>
  <si>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</si>
  <si>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</si>
  <si>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</si>
  <si>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</si>
  <si>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</si>
  <si>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</si>
  <si>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</si>
  <si>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</si>
  <si>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</si>
  <si>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</si>
  <si>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</si>
  <si>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</si>
  <si>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</si>
  <si>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</si>
  <si>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</si>
  <si>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</si>
  <si>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</si>
  <si>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</si>
  <si>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</si>
  <si>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</si>
  <si>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</si>
  <si>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</si>
  <si>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</si>
  <si>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</si>
  <si>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</si>
  <si>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</si>
  <si>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</si>
  <si>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</si>
  <si>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</si>
  <si>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</si>
  <si>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</si>
  <si>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</si>
  <si>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</si>
  <si>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</si>
  <si>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</si>
  <si>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</si>
  <si>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</si>
  <si>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</si>
  <si>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</si>
  <si>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</si>
  <si>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</si>
  <si>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</si>
  <si>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</si>
  <si>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</si>
  <si>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</si>
  <si>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</si>
  <si>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</si>
  <si>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</si>
  <si>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</si>
  <si>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</si>
  <si>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</si>
  <si>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</si>
  <si>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</si>
  <si>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</si>
  <si>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</si>
  <si>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</si>
  <si>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</si>
  <si>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</si>
  <si>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</si>
  <si>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</si>
  <si>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</si>
  <si>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</si>
  <si>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</si>
  <si>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</si>
  <si>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</si>
  <si>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</si>
  <si>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</si>
  <si>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</si>
  <si>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</si>
  <si>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</si>
  <si>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</si>
  <si>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</si>
  <si>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</si>
  <si>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</si>
  <si>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</si>
  <si>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</si>
  <si>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</si>
  <si>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</si>
  <si>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</si>
  <si>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</si>
  <si>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</si>
  <si>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</si>
  <si>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</si>
  <si>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</si>
  <si>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</si>
  <si>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</si>
  <si>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</si>
  <si>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</si>
  <si>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</si>
  <si>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</si>
  <si>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</si>
  <si>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</si>
  <si>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</si>
  <si>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</si>
  <si>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</si>
  <si>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</si>
  <si>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</si>
  <si>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</si>
  <si>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</si>
  <si>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</si>
  <si>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</si>
  <si>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</si>
  <si>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</si>
  <si>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</si>
  <si>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</si>
  <si>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</si>
  <si>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</si>
  <si>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</si>
  <si>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</si>
  <si>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</si>
  <si>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</si>
  <si>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</si>
  <si>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</si>
  <si>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</si>
  <si>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</si>
  <si>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</si>
  <si>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</si>
  <si>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</si>
  <si>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</si>
  <si>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</si>
  <si>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</si>
  <si>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</si>
  <si>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</si>
  <si>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</si>
  <si>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</si>
  <si>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</si>
  <si>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</si>
  <si>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</si>
  <si>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</si>
  <si>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</si>
  <si>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</si>
  <si>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</si>
  <si>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</si>
  <si>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</si>
  <si>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</si>
  <si>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</si>
  <si>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</si>
  <si>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</si>
  <si>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</si>
  <si>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</si>
  <si>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</si>
  <si>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</si>
  <si>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</si>
  <si>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</si>
  <si>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</si>
  <si>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</si>
  <si>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</si>
  <si>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</si>
  <si>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</si>
  <si>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</si>
  <si>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</si>
  <si>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</si>
  <si>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</si>
  <si>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</si>
  <si>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</si>
  <si>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</si>
  <si>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</si>
  <si>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</si>
  <si>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</si>
  <si>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</si>
  <si>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</si>
  <si>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</si>
  <si>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</si>
  <si>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</si>
  <si>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</si>
  <si>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</si>
  <si>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</si>
  <si>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</si>
  <si>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</si>
  <si>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</si>
  <si>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</si>
  <si>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</si>
  <si>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</si>
  <si>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</si>
  <si>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</si>
  <si>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</si>
  <si>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</si>
  <si>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</si>
  <si>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</si>
  <si>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</si>
  <si>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</si>
  <si>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</si>
  <si>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</si>
  <si>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</si>
  <si>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</si>
  <si>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</si>
  <si>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</si>
  <si>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</si>
  <si>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</si>
  <si>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</si>
  <si>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</si>
  <si>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</si>
  <si>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</si>
  <si>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</si>
  <si>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</si>
  <si>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</si>
  <si>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</si>
  <si>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</si>
  <si>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</si>
  <si>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</si>
  <si>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</si>
  <si>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</si>
  <si>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</si>
  <si>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</si>
  <si>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</si>
  <si>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</si>
  <si>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</si>
  <si>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</si>
  <si>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</si>
  <si>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</si>
  <si>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</si>
  <si>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</si>
  <si>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</si>
  <si>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</si>
  <si>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</si>
  <si>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</si>
  <si>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</si>
  <si>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</si>
  <si>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</si>
  <si>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</si>
  <si>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</si>
  <si>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</si>
  <si>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</si>
  <si>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</si>
  <si>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</si>
  <si>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</si>
  <si>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</si>
  <si>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</si>
  <si>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</si>
  <si>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</si>
  <si>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</si>
  <si>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</si>
  <si>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</si>
  <si>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</si>
  <si>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</si>
  <si>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</si>
  <si>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</si>
  <si>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</si>
  <si>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</si>
  <si>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</si>
  <si>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</si>
  <si>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</si>
  <si>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</si>
  <si>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</si>
  <si>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</si>
  <si>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</si>
  <si>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</si>
  <si>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</si>
  <si>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</si>
  <si>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</si>
  <si>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</si>
  <si>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</si>
  <si>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</si>
  <si>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</si>
  <si>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</si>
  <si>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</si>
  <si>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</si>
  <si>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</si>
  <si>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</si>
  <si>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</si>
  <si>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</si>
  <si>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</si>
  <si>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</si>
  <si>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</si>
  <si>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</si>
  <si>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</si>
  <si>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</si>
  <si>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</si>
  <si>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</si>
  <si>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</si>
  <si>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</si>
  <si>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</si>
  <si>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</si>
  <si>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</si>
  <si>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</si>
  <si>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</si>
  <si>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</si>
  <si>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</si>
  <si>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</si>
  <si>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</si>
  <si>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</si>
  <si>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</si>
  <si>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</si>
  <si>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</si>
  <si>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</si>
  <si>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</si>
  <si>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</si>
  <si>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</si>
  <si>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</si>
  <si>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</si>
  <si>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</si>
  <si>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</si>
  <si>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</si>
  <si>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</si>
  <si>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</si>
  <si>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</si>
  <si>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</si>
  <si>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</si>
  <si>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</si>
  <si>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</si>
  <si>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</si>
  <si>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</si>
  <si>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</si>
  <si>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</si>
  <si>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</si>
  <si>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</si>
  <si>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</si>
  <si>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</si>
  <si>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</si>
  <si>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</si>
  <si>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</si>
  <si>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</si>
  <si>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</si>
  <si>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</si>
  <si>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</si>
  <si>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</si>
  <si>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</si>
  <si>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</si>
  <si>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</si>
  <si>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</si>
  <si>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</si>
  <si>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</si>
  <si>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</si>
  <si>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</si>
  <si>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</si>
  <si>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</si>
  <si>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</si>
  <si>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</si>
  <si>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</si>
  <si>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</si>
  <si>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</si>
  <si>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</si>
  <si>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</si>
  <si>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</si>
  <si>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</si>
  <si>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</si>
  <si>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</si>
  <si>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</si>
  <si>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</si>
  <si>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</si>
  <si>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</si>
  <si>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</si>
  <si>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</si>
  <si>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</si>
  <si>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</si>
  <si>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</si>
  <si>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</si>
  <si>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</si>
  <si>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</si>
  <si>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</si>
  <si>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</si>
  <si>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</si>
  <si>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</si>
  <si>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</si>
  <si>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</si>
  <si>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</si>
  <si>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</si>
  <si>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</si>
  <si>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</si>
  <si>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</si>
  <si>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</si>
  <si>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</si>
  <si>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</si>
  <si>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</si>
  <si>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</si>
  <si>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</si>
  <si>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</si>
  <si>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</si>
  <si>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</si>
  <si>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</si>
  <si>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</si>
  <si>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</si>
  <si>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</si>
  <si>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</si>
  <si>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</si>
  <si>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</si>
  <si>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</si>
  <si>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</si>
  <si>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</si>
  <si>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</si>
  <si>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</si>
  <si>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</si>
  <si>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</si>
  <si>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</si>
  <si>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</si>
  <si>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</si>
  <si>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</si>
  <si>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</si>
  <si>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</si>
  <si>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</si>
  <si>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</si>
  <si>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</si>
  <si>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</si>
  <si>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</si>
  <si>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</si>
  <si>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</si>
  <si>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</si>
  <si>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</si>
  <si>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</si>
  <si>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</si>
  <si>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</si>
  <si>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</si>
  <si>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</si>
  <si>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</si>
  <si>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</si>
  <si>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</si>
  <si>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</si>
  <si>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</si>
  <si>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</si>
  <si>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</si>
  <si>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</si>
  <si>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</si>
  <si>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</si>
  <si>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</si>
  <si>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</si>
  <si>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</si>
  <si>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</si>
  <si>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</si>
  <si>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</si>
  <si>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</si>
  <si>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</si>
  <si>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</si>
  <si>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</si>
  <si>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</si>
  <si>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</si>
  <si>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</si>
  <si>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</si>
  <si>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</si>
  <si>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</si>
  <si>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</si>
  <si>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</si>
  <si>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</si>
  <si>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</si>
  <si>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</si>
  <si>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</si>
  <si>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</si>
  <si>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</si>
  <si>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</si>
  <si>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</si>
  <si>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</si>
  <si>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</si>
  <si>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</si>
  <si>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</si>
  <si>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</si>
  <si>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</si>
  <si>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</si>
  <si>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</si>
  <si>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</si>
  <si>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</si>
  <si>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</si>
  <si>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</si>
  <si>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</si>
  <si>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</si>
  <si>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</si>
  <si>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</si>
  <si>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</si>
  <si>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</si>
  <si>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</si>
  <si>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</si>
  <si>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</si>
  <si>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</si>
  <si>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</si>
  <si>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</si>
  <si>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</si>
  <si>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</si>
  <si>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</si>
  <si>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</si>
  <si>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</si>
  <si>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</si>
  <si>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</si>
  <si>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</si>
  <si>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</si>
  <si>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</si>
  <si>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</si>
  <si>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</si>
  <si>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</si>
  <si>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</si>
  <si>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</si>
  <si>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</si>
  <si>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</si>
  <si>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</si>
  <si>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</si>
  <si>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</si>
  <si>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</si>
  <si>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</si>
  <si>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</si>
  <si>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</si>
  <si>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</si>
  <si>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</si>
  <si>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</si>
  <si>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</si>
  <si>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</si>
  <si>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</si>
  <si>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</si>
  <si>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</si>
  <si>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</si>
  <si>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</si>
  <si>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</si>
  <si>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</si>
  <si>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</si>
  <si>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</si>
  <si>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</si>
  <si>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</si>
  <si>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</si>
  <si>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</si>
  <si>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</si>
  <si>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</si>
  <si>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</si>
  <si>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</si>
  <si>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</si>
  <si>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</si>
  <si>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</si>
  <si>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</si>
  <si>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</si>
  <si>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</si>
  <si>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</si>
  <si>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</si>
  <si>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</si>
  <si>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</si>
  <si>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</si>
  <si>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</si>
  <si>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</si>
  <si>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</si>
  <si>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</si>
  <si>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</si>
  <si>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</si>
  <si>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</si>
  <si>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</si>
  <si>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</si>
  <si>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</si>
  <si>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</si>
  <si>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</si>
  <si>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</si>
  <si>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</si>
  <si>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</si>
  <si>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</si>
  <si>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</si>
  <si>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</si>
  <si>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</si>
  <si>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</si>
  <si>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</si>
  <si>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</si>
  <si>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</si>
  <si>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</si>
  <si>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</si>
  <si>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</si>
  <si>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</si>
  <si>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</si>
  <si>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</si>
  <si>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</si>
  <si>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</si>
  <si>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</si>
  <si>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</si>
  <si>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</si>
  <si>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</si>
  <si>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</si>
  <si>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</si>
  <si>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</si>
  <si>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</si>
  <si>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</si>
  <si>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</si>
  <si>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</si>
  <si>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</si>
  <si>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</si>
  <si>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</si>
  <si>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</si>
  <si>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</si>
  <si>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</si>
  <si>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</si>
  <si>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</si>
  <si>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</si>
  <si>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</si>
  <si>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</si>
  <si>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</si>
  <si>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</si>
  <si>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</si>
  <si>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</si>
  <si>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</si>
  <si>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</si>
  <si>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</si>
  <si>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</si>
  <si>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</si>
  <si>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</si>
  <si>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</si>
  <si>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</si>
  <si>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</si>
  <si>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</si>
  <si>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</si>
  <si>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</si>
  <si>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</si>
  <si>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</si>
  <si>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</si>
  <si>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</si>
  <si>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</si>
  <si>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</si>
  <si>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</si>
  <si>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</si>
  <si>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</si>
  <si>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</si>
  <si>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</si>
  <si>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</si>
  <si>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</si>
  <si>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</si>
  <si>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</si>
  <si>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</si>
  <si>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</si>
  <si>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</si>
  <si>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</si>
  <si>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</si>
  <si>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</si>
  <si>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</si>
  <si>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</si>
  <si>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</si>
  <si>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</si>
  <si>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</si>
  <si>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</si>
  <si>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</si>
  <si>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</si>
  <si>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</si>
  <si>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</si>
  <si>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</si>
  <si>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</si>
  <si>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</si>
  <si>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</si>
  <si>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</si>
  <si>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</si>
  <si>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</si>
  <si>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</si>
  <si>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</si>
  <si>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</si>
  <si>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</si>
  <si>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</si>
  <si>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</si>
  <si>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</si>
  <si>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</si>
  <si>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</si>
  <si>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</si>
  <si>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</si>
  <si>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</si>
  <si>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</si>
  <si>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</si>
  <si>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</si>
  <si>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</si>
  <si>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</si>
  <si>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</si>
  <si>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</si>
  <si>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</si>
  <si>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</si>
  <si>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</si>
  <si>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</si>
  <si>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</si>
  <si>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</si>
  <si>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</si>
  <si>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</si>
  <si>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</si>
  <si>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</si>
  <si>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</si>
  <si>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</si>
  <si>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</si>
  <si>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</si>
  <si>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</si>
  <si>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</si>
  <si>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</si>
  <si>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</si>
  <si>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</si>
  <si>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</si>
  <si>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</si>
  <si>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</si>
  <si>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</si>
  <si>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</si>
  <si>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</si>
  <si>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</si>
  <si>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</si>
  <si>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</si>
  <si>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</si>
  <si>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</si>
  <si>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</si>
  <si>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</si>
  <si>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</si>
  <si>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</si>
  <si>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</si>
  <si>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</si>
  <si>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</si>
  <si>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</si>
  <si>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</si>
  <si>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</si>
  <si>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</si>
  <si>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</si>
  <si>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</si>
  <si>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</si>
  <si>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</si>
  <si>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</si>
  <si>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</si>
  <si>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</si>
  <si>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</si>
  <si>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</si>
  <si>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</si>
  <si>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</si>
  <si>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</si>
  <si>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</si>
  <si>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</si>
  <si>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</si>
  <si>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</si>
  <si>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</si>
  <si>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</si>
  <si>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</si>
  <si>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</si>
  <si>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</si>
  <si>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</si>
  <si>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</si>
  <si>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</si>
  <si>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</si>
  <si>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</si>
  <si>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</si>
  <si>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</si>
  <si>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</si>
  <si>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</si>
  <si>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</si>
  <si>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</si>
  <si>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</si>
  <si>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</si>
  <si>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</si>
  <si>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</si>
  <si>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</si>
  <si>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</si>
  <si>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</si>
  <si>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</si>
  <si>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</si>
  <si>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</si>
  <si>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</si>
  <si>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</si>
  <si>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</si>
  <si>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</si>
  <si>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</si>
  <si>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</si>
  <si>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</si>
  <si>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</si>
  <si>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</si>
  <si>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</si>
  <si>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</si>
  <si>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</si>
  <si>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</si>
  <si>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</si>
  <si>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</si>
  <si>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</si>
  <si>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</si>
  <si>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</si>
  <si>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</si>
  <si>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</si>
  <si>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</si>
  <si>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</si>
  <si>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</si>
  <si>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</si>
  <si>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</si>
  <si>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</si>
  <si>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</si>
  <si>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</si>
  <si>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</si>
  <si>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</si>
  <si>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</si>
  <si>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</si>
  <si>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</si>
  <si>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</si>
  <si>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</si>
  <si>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</si>
  <si>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</si>
  <si>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</si>
  <si>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</si>
  <si>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</si>
  <si>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</si>
  <si>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</si>
  <si>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</si>
  <si>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</si>
  <si>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</si>
  <si>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</si>
  <si>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</si>
  <si>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</si>
  <si>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</si>
  <si>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</si>
  <si>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</si>
  <si>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</si>
  <si>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</si>
  <si>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</si>
  <si>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</si>
  <si>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</si>
  <si>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</si>
  <si>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</si>
  <si>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</si>
  <si>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</si>
  <si>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</si>
  <si>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</si>
  <si>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</si>
  <si>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</si>
  <si>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</si>
  <si>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</si>
  <si>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</si>
  <si>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</si>
  <si>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</si>
  <si>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</si>
  <si>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</si>
  <si>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</si>
  <si>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</si>
  <si>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</si>
  <si>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</si>
  <si>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</si>
  <si>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</si>
  <si>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</si>
  <si>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</si>
  <si>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</si>
  <si>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</si>
  <si>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</si>
  <si>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</si>
  <si>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</si>
  <si>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</si>
  <si>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</si>
  <si>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</si>
  <si>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</si>
  <si>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</si>
  <si>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</si>
  <si>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</si>
  <si>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</si>
  <si>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</si>
  <si>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</si>
  <si>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</si>
  <si>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</si>
  <si>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</si>
  <si>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</si>
  <si>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</si>
  <si>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</si>
  <si>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</si>
  <si>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</si>
  <si>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</si>
  <si>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</si>
  <si>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</si>
  <si>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</si>
  <si>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</si>
  <si>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</si>
  <si>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</si>
  <si>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</si>
  <si>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</si>
  <si>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</si>
  <si>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</si>
  <si>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</si>
  <si>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</si>
  <si>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</si>
  <si>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</si>
  <si>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</si>
  <si>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</si>
  <si>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</si>
  <si>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</si>
  <si>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</si>
  <si>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</si>
  <si>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</si>
  <si>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</si>
  <si>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</si>
  <si>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</si>
  <si>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</si>
  <si>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</si>
  <si>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</si>
  <si>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</si>
  <si>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</si>
  <si>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</si>
  <si>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</si>
  <si>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</si>
  <si>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</si>
  <si>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</si>
  <si>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</si>
  <si>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</si>
  <si>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</si>
  <si>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</si>
  <si>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</si>
  <si>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</si>
  <si>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</si>
  <si>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</si>
  <si>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</si>
  <si>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</si>
  <si>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</si>
  <si>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</si>
  <si>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</si>
  <si>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</si>
  <si>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</si>
  <si>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</si>
  <si>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</si>
  <si>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</si>
  <si>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</si>
  <si>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</si>
  <si>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</si>
  <si>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</si>
  <si>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</si>
  <si>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</si>
  <si>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</si>
  <si>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</si>
  <si>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</si>
  <si>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</si>
  <si>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</si>
  <si>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</si>
  <si>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</si>
  <si>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</si>
  <si>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</si>
  <si>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</si>
  <si>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</si>
  <si>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</si>
  <si>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</si>
  <si>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</si>
  <si>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</si>
  <si>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</si>
  <si>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</si>
  <si>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</si>
  <si>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</si>
  <si>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</si>
  <si>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</si>
  <si>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</si>
  <si>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</si>
  <si>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</si>
  <si>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</si>
  <si>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</si>
  <si>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</si>
  <si>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</si>
  <si>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</si>
  <si>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</si>
  <si>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</si>
  <si>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</si>
  <si>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</si>
  <si>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</si>
  <si>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</si>
  <si>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</si>
  <si>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</si>
  <si>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</si>
  <si>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</si>
  <si>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</si>
  <si>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</si>
  <si>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</si>
  <si>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</si>
  <si>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</si>
  <si>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</si>
  <si>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</si>
  <si>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</si>
  <si>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</si>
  <si>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</si>
  <si>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</si>
  <si>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</si>
  <si>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</si>
  <si>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</si>
  <si>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</si>
  <si>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</si>
  <si>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</si>
  <si>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</si>
  <si>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</si>
  <si>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</si>
  <si>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</si>
  <si>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</si>
  <si>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</si>
  <si>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</si>
  <si>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</si>
  <si>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</si>
  <si>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</si>
  <si>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</si>
  <si>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</si>
  <si>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</si>
  <si>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</si>
  <si>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</si>
  <si>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</si>
  <si>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</si>
  <si>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</si>
  <si>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</si>
  <si>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</si>
  <si>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</si>
  <si>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</si>
  <si>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</si>
  <si>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</si>
  <si>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</si>
  <si>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</si>
  <si>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</si>
  <si>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</si>
  <si>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</si>
  <si>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</si>
  <si>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</si>
  <si>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</si>
  <si>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</si>
  <si>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</si>
  <si>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</si>
  <si>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</si>
  <si>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</si>
  <si>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</si>
  <si>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</si>
  <si>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</si>
  <si>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</si>
  <si>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</si>
  <si>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</si>
  <si>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</si>
  <si>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</si>
  <si>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</si>
  <si>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</si>
  <si>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</si>
  <si>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</si>
  <si>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</si>
  <si>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</si>
  <si>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</si>
  <si>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</si>
  <si>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</si>
  <si>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</si>
  <si>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</si>
  <si>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</si>
  <si>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</si>
  <si>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</si>
  <si>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</si>
  <si>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</si>
  <si>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</si>
  <si>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</si>
  <si>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</si>
  <si>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</si>
  <si>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</si>
  <si>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</si>
  <si>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</si>
  <si>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</si>
  <si>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</si>
  <si>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</si>
  <si>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</si>
  <si>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</si>
  <si>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</si>
  <si>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</si>
  <si>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</si>
  <si>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</si>
  <si>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</si>
  <si>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</si>
  <si>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</si>
  <si>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</si>
  <si>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</si>
  <si>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</si>
  <si>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</si>
  <si>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</si>
  <si>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</si>
  <si>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</si>
  <si>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</si>
  <si>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</si>
  <si>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</si>
  <si>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</si>
  <si>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</si>
  <si>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</si>
  <si>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</si>
  <si>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</si>
  <si>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</si>
  <si>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</si>
  <si>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</si>
  <si>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</si>
  <si>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</si>
  <si>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</si>
  <si>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</si>
  <si>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</si>
  <si>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</si>
  <si>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</si>
  <si>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</si>
  <si>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</si>
  <si>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</si>
  <si>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</si>
  <si>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</si>
  <si>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</si>
  <si>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</si>
  <si>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</si>
  <si>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</si>
  <si>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</si>
  <si>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</si>
  <si>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</si>
  <si>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</si>
  <si>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</si>
  <si>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</si>
  <si>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</si>
  <si>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</si>
  <si>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</si>
  <si>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</si>
  <si>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</si>
  <si>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</si>
  <si>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</si>
  <si>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</si>
  <si>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</si>
  <si>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</si>
  <si>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</si>
  <si>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</si>
  <si>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</si>
  <si>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</si>
  <si>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</si>
  <si>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</si>
  <si>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</si>
  <si>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</si>
  <si>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</si>
  <si>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</si>
  <si>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</si>
  <si>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</si>
  <si>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</si>
  <si>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</si>
  <si>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</si>
  <si>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</si>
  <si>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</si>
  <si>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</si>
  <si>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</si>
  <si>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</si>
  <si>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</si>
  <si>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</si>
  <si>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</si>
  <si>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</si>
  <si>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</si>
  <si>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</si>
  <si>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</si>
  <si>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</si>
  <si>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</si>
  <si>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</si>
  <si>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</si>
  <si>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</si>
  <si>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</si>
  <si>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</si>
  <si>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</si>
  <si>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</si>
  <si>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</si>
  <si>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</si>
  <si>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</si>
  <si>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</si>
  <si>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</si>
  <si>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</si>
  <si>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</si>
  <si>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</si>
  <si>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</si>
  <si>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</si>
  <si>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</si>
  <si>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</si>
  <si>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</si>
  <si>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</si>
  <si>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</si>
  <si>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</si>
  <si>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</si>
  <si>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</si>
  <si>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</si>
  <si>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</si>
  <si>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</si>
  <si>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</si>
  <si>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</si>
  <si>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</si>
  <si>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</si>
  <si>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</si>
  <si>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</si>
  <si>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</si>
  <si>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</si>
  <si>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</si>
  <si>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</si>
  <si>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</si>
  <si>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</si>
  <si>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</si>
  <si>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</si>
  <si>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</si>
  <si>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</si>
  <si>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</si>
  <si>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</si>
  <si>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</si>
  <si>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</si>
  <si>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</si>
  <si>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</si>
  <si>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</si>
  <si>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</si>
  <si>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</si>
  <si>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</si>
  <si>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</si>
  <si>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</si>
  <si>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</si>
  <si>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</si>
  <si>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</si>
  <si>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</si>
  <si>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</si>
  <si>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</si>
  <si>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</si>
  <si>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</si>
  <si>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</si>
  <si>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</si>
  <si>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</si>
  <si>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</si>
  <si>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</si>
  <si>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</si>
  <si>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</si>
  <si>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</si>
  <si>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</si>
  <si>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</si>
  <si>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</si>
  <si>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</si>
  <si>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</si>
  <si>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</si>
  <si>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</si>
  <si>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</si>
  <si>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</si>
  <si>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</si>
  <si>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</si>
  <si>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</si>
  <si>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</si>
  <si>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</si>
  <si>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</si>
  <si>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</si>
  <si>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</si>
  <si>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</si>
  <si>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</si>
  <si>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</si>
  <si>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</si>
  <si>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</si>
  <si>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</si>
  <si>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</si>
  <si>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</si>
  <si>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</si>
  <si>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</si>
  <si>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</si>
  <si>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</si>
  <si>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</si>
  <si>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</si>
  <si>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</si>
  <si>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</si>
  <si>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</si>
  <si>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</si>
  <si>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</si>
  <si>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</si>
  <si>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</si>
  <si>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</si>
  <si>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</si>
  <si>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</si>
  <si>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</si>
  <si>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</si>
  <si>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</si>
  <si>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</si>
  <si>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</si>
  <si>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</si>
  <si>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</si>
  <si>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</si>
  <si>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</si>
  <si>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</si>
  <si>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</si>
  <si>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</si>
  <si>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</si>
  <si>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</si>
  <si>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</si>
  <si>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</si>
  <si>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</si>
  <si>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</si>
  <si>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</si>
  <si>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</si>
  <si>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</si>
  <si>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</si>
  <si>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</si>
  <si>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</si>
  <si>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</si>
  <si>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</si>
  <si>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</si>
  <si>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</si>
  <si>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</si>
  <si>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</si>
  <si>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</si>
  <si>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</si>
  <si>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</si>
  <si>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</si>
  <si>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</si>
  <si>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</si>
  <si>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</si>
  <si>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</si>
  <si>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</si>
  <si>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</si>
  <si>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</si>
  <si>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</si>
  <si>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</si>
  <si>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</si>
  <si>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</si>
  <si>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</si>
  <si>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</si>
  <si>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</si>
  <si>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</si>
  <si>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</si>
  <si>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</si>
  <si>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</si>
  <si>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</si>
  <si>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</si>
  <si>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</si>
  <si>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</si>
  <si>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</si>
  <si>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</si>
  <si>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</si>
  <si>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</si>
  <si>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</si>
  <si>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</si>
  <si>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</si>
  <si>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</si>
  <si>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</si>
  <si>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</si>
  <si>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</si>
  <si>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</si>
  <si>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</si>
  <si>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</si>
  <si>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</si>
  <si>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</si>
  <si>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</si>
  <si>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</si>
  <si>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</si>
  <si>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</si>
  <si>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</si>
  <si>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</si>
  <si>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</si>
  <si>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</si>
  <si>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</si>
  <si>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</si>
  <si>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</si>
  <si>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</si>
  <si>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</si>
  <si>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</si>
  <si>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</si>
  <si>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</si>
  <si>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</si>
  <si>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</si>
  <si>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</si>
  <si>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</si>
  <si>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</si>
  <si>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</si>
  <si>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</si>
  <si>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</si>
  <si>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</si>
  <si>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</si>
  <si>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</si>
  <si>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</si>
  <si>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</si>
  <si>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</si>
  <si>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</si>
  <si>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</si>
  <si>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</si>
  <si>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</si>
  <si>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</si>
  <si>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</si>
  <si>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</si>
  <si>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</si>
  <si>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</si>
  <si>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</si>
  <si>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</si>
  <si>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</si>
  <si>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</si>
  <si>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</si>
  <si>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</si>
  <si>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</si>
  <si>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</si>
  <si>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</si>
  <si>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</si>
  <si>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</si>
  <si>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</si>
  <si>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</si>
  <si>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</si>
  <si>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</si>
  <si>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</si>
  <si>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</si>
  <si>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</si>
  <si>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</si>
  <si>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</si>
  <si>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</si>
  <si>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</si>
  <si>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</si>
  <si>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</si>
  <si>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</si>
  <si>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</si>
  <si>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</si>
  <si>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</si>
  <si>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</si>
  <si>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</si>
  <si>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</si>
  <si>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</si>
  <si>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</si>
  <si>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</si>
  <si>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</si>
  <si>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</si>
  <si>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</si>
  <si>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</si>
  <si>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</si>
  <si>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</si>
  <si>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</si>
  <si>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</si>
  <si>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</si>
  <si>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</si>
  <si>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</si>
  <si>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</si>
  <si>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</si>
  <si>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</si>
  <si>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</si>
  <si>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</si>
  <si>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</si>
  <si>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</si>
  <si>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</si>
  <si>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</si>
  <si>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</si>
  <si>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</si>
  <si>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</si>
  <si>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</si>
  <si>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</si>
  <si>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</si>
  <si>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</si>
  <si>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</si>
  <si>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</si>
  <si>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</si>
  <si>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</si>
  <si>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</si>
  <si>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</si>
  <si>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</si>
  <si>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</si>
  <si>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</si>
  <si>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</si>
  <si>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</si>
  <si>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</si>
  <si>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</si>
  <si>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</si>
  <si>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</si>
  <si>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</si>
  <si>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</si>
  <si>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</si>
  <si>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</si>
  <si>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</si>
  <si>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</si>
  <si>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</si>
  <si>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</si>
  <si>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</si>
  <si>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</si>
  <si>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</si>
  <si>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</si>
  <si>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</si>
  <si>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</si>
  <si>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</si>
  <si>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</si>
  <si>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</si>
  <si>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</si>
  <si>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</si>
  <si>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</si>
  <si>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</si>
  <si>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</si>
  <si>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</si>
  <si>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</si>
  <si>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</si>
  <si>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</si>
  <si>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</si>
  <si>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</si>
  <si>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</si>
  <si>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</si>
  <si>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</si>
  <si>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</si>
  <si>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</si>
  <si>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</si>
  <si>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</si>
  <si>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</si>
  <si>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</si>
  <si>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</si>
  <si>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</si>
  <si>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</si>
  <si>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</si>
  <si>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</si>
  <si>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</si>
  <si>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</si>
  <si>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</si>
  <si>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</si>
  <si>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</si>
  <si>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</si>
  <si>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</si>
  <si>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</si>
  <si>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</si>
  <si>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</si>
  <si>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</si>
  <si>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</si>
  <si>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</si>
  <si>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</si>
  <si>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</si>
  <si>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</si>
  <si>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</si>
  <si>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</si>
  <si>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</si>
  <si>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</si>
  <si>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</si>
  <si>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</si>
  <si>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</si>
  <si>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</si>
  <si>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</si>
  <si>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</si>
  <si>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</si>
  <si>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</si>
  <si>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</si>
  <si>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</si>
  <si>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</si>
  <si>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</si>
  <si>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</si>
  <si>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</si>
  <si>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</si>
  <si>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</si>
  <si>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</si>
  <si>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</si>
  <si>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</si>
  <si>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</si>
  <si>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</si>
  <si>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</si>
  <si>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</si>
  <si>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</si>
  <si>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</si>
  <si>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</si>
  <si>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</si>
  <si>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</si>
  <si>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</si>
  <si>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</si>
  <si>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</si>
  <si>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</si>
  <si>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</si>
  <si>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</si>
  <si>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</si>
  <si>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</si>
  <si>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</si>
  <si>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</si>
  <si>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</si>
  <si>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</si>
  <si>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</si>
  <si>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</si>
  <si>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</si>
  <si>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</si>
  <si>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</si>
  <si>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</si>
  <si>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</si>
  <si>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</si>
  <si>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</si>
  <si>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</si>
  <si>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</si>
  <si>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</si>
  <si>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</si>
  <si>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</si>
  <si>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</si>
  <si>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</si>
  <si>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</si>
  <si>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</si>
  <si>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</si>
  <si>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</si>
  <si>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</si>
  <si>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</si>
  <si>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</si>
  <si>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</si>
  <si>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</si>
  <si>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</si>
  <si>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</si>
  <si>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</si>
  <si>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</si>
  <si>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</si>
  <si>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</si>
  <si>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</si>
  <si>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</si>
  <si>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</si>
  <si>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</si>
  <si>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</si>
  <si>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</si>
  <si>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</si>
  <si>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</si>
  <si>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</si>
  <si>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</si>
  <si>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</si>
  <si>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</si>
  <si>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</si>
  <si>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</si>
  <si>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</si>
  <si>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</si>
  <si>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</si>
  <si>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</si>
  <si>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</si>
  <si>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</si>
  <si>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</si>
  <si>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</si>
  <si>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</si>
  <si>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</si>
  <si>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</si>
  <si>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</si>
  <si>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</si>
  <si>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</si>
  <si>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</si>
  <si>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</si>
  <si>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</si>
  <si>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</si>
  <si>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</si>
  <si>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</si>
  <si>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</si>
  <si>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</si>
  <si>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</si>
  <si>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</si>
  <si>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</si>
  <si>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</si>
  <si>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</si>
  <si>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</si>
  <si>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</si>
  <si>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</si>
  <si>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</si>
  <si>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</si>
  <si>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</si>
  <si>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</si>
  <si>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</si>
  <si>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</si>
  <si>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</si>
  <si>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</si>
  <si>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</si>
  <si>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</si>
  <si>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</si>
  <si>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</si>
  <si>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</si>
  <si>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</si>
  <si>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</si>
  <si>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</si>
  <si>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</si>
  <si>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</si>
  <si>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</si>
  <si>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</si>
  <si>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</si>
  <si>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</si>
  <si>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</si>
  <si>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</si>
  <si>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</si>
  <si>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</si>
  <si>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</si>
  <si>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</si>
  <si>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</si>
  <si>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</si>
  <si>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</si>
  <si>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</si>
  <si>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</si>
  <si>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</si>
  <si>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</si>
  <si>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</si>
  <si>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</si>
  <si>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</si>
  <si>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</si>
  <si>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</si>
  <si>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</si>
  <si>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</si>
  <si>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</si>
  <si>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</si>
  <si>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</si>
  <si>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</si>
  <si>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</si>
  <si>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</si>
  <si>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</si>
  <si>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</si>
  <si>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</si>
  <si>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</si>
  <si>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</si>
  <si>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</si>
  <si>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</si>
  <si>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</si>
  <si>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</si>
  <si>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</si>
  <si>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</si>
  <si>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</si>
  <si>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</si>
  <si>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</si>
  <si>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</si>
  <si>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</si>
  <si>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</si>
  <si>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</si>
  <si>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</si>
  <si>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</si>
  <si>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</si>
  <si>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</si>
  <si>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</si>
  <si>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</si>
  <si>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</si>
  <si>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</si>
  <si>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</si>
  <si>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</si>
  <si>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</si>
  <si>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</si>
  <si>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</si>
  <si>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</si>
  <si>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</si>
  <si>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</si>
  <si>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</si>
  <si>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</si>
  <si>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</si>
  <si>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</si>
  <si>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</si>
  <si>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</si>
  <si>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</si>
  <si>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</si>
  <si>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</si>
  <si>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</si>
  <si>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</si>
  <si>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</si>
  <si>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</si>
  <si>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</si>
  <si>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</si>
  <si>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</si>
  <si>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</si>
  <si>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</si>
  <si>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</si>
  <si>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</si>
  <si>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</si>
  <si>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</si>
  <si>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</si>
  <si>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</si>
  <si>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</si>
  <si>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</si>
  <si>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</si>
  <si>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</si>
  <si>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</si>
  <si>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</si>
  <si>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</si>
  <si>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</si>
  <si>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</si>
  <si>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</si>
  <si>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</si>
  <si>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</si>
  <si>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</si>
  <si>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</si>
  <si>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</si>
  <si>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</si>
  <si>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</si>
  <si>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</si>
  <si>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</si>
  <si>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</si>
  <si>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</si>
  <si>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</si>
  <si>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</si>
  <si>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</si>
  <si>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</si>
  <si>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</si>
  <si>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</si>
  <si>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</si>
  <si>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</si>
  <si>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</si>
  <si>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</si>
  <si>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</si>
  <si>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</si>
  <si>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</si>
  <si>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</si>
  <si>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</si>
  <si>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</si>
  <si>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</si>
  <si>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</si>
  <si>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</si>
  <si>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</si>
  <si>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</si>
  <si>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</si>
  <si>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</si>
  <si>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</si>
  <si>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</si>
  <si>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</si>
  <si>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</si>
  <si>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</si>
  <si>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</si>
  <si>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</si>
  <si>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</si>
  <si>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</si>
  <si>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</si>
  <si>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</si>
  <si>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</si>
  <si>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</si>
  <si>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</si>
  <si>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</si>
  <si>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</si>
  <si>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</si>
  <si>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</si>
  <si>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</si>
  <si>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</si>
  <si>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</si>
  <si>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</si>
  <si>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</si>
  <si>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</si>
  <si>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</si>
  <si>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</si>
  <si>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</si>
  <si>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</si>
  <si>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</si>
  <si>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</si>
  <si>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</si>
  <si>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</si>
  <si>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</si>
  <si>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</si>
  <si>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</si>
  <si>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</si>
  <si>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</si>
  <si>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</si>
  <si>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</si>
  <si>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</si>
  <si>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</si>
  <si>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</si>
  <si>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</si>
  <si>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</si>
  <si>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</si>
  <si>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</si>
  <si>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</si>
  <si>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</si>
  <si>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</si>
  <si>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</si>
  <si>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</si>
  <si>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</si>
  <si>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</si>
  <si>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</si>
  <si>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</si>
  <si>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</si>
  <si>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</si>
  <si>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</si>
  <si>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</si>
  <si>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</si>
  <si>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</si>
  <si>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</si>
  <si>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</si>
  <si>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</si>
  <si>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</si>
  <si>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</si>
  <si>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</si>
  <si>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</si>
  <si>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</si>
  <si>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</si>
  <si>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</si>
  <si>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</si>
  <si>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</si>
  <si>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</si>
  <si>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</si>
  <si>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</si>
  <si>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</si>
  <si>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</si>
  <si>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</si>
  <si>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</si>
  <si>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</si>
  <si>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</si>
  <si>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</si>
  <si>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</si>
  <si>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</si>
  <si>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</si>
  <si>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</si>
  <si>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</si>
  <si>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</si>
  <si>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</si>
  <si>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</si>
  <si>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</si>
  <si>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</si>
  <si>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</si>
  <si>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</si>
  <si>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</si>
  <si>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</si>
  <si>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</si>
  <si>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</si>
  <si>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</si>
  <si>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</si>
  <si>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</si>
  <si>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</si>
  <si>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</si>
  <si>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</si>
  <si>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</si>
  <si>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</si>
  <si>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</si>
  <si>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</si>
  <si>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</si>
  <si>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</si>
  <si>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</si>
  <si>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</si>
  <si>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</si>
  <si>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</si>
  <si>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</si>
  <si>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</si>
  <si>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</si>
  <si>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</si>
  <si>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</si>
  <si>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</si>
  <si>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</si>
  <si>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</si>
  <si>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</si>
  <si>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</si>
  <si>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</si>
  <si>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</si>
  <si>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</si>
  <si>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</si>
  <si>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</si>
  <si>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</si>
  <si>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</si>
  <si>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</si>
  <si>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</si>
  <si>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</si>
  <si>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</si>
  <si>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</si>
  <si>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</si>
  <si>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</si>
  <si>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</si>
  <si>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</si>
  <si>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</si>
  <si>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</si>
  <si>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</si>
  <si>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</si>
  <si>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</si>
  <si>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</si>
  <si>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</si>
  <si>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</si>
  <si>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</si>
  <si>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</si>
  <si>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</si>
  <si>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</si>
  <si>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</si>
  <si>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</si>
  <si>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</si>
  <si>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</si>
  <si>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</si>
  <si>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</si>
  <si>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</si>
  <si>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</si>
  <si>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</si>
  <si>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</si>
  <si>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</si>
  <si>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</si>
  <si>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</si>
  <si>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</si>
  <si>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</si>
  <si>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</si>
  <si>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</si>
  <si>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</si>
  <si>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</si>
  <si>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</si>
  <si>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</si>
  <si>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</si>
  <si>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</si>
  <si>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</si>
  <si>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</si>
  <si>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</si>
  <si>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</si>
  <si>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</si>
  <si>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</si>
  <si>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</si>
  <si>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</si>
  <si>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</si>
  <si>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</si>
  <si>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</si>
  <si>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</si>
  <si>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</si>
  <si>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</si>
  <si>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</si>
  <si>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</si>
  <si>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</si>
  <si>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</si>
  <si>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</si>
  <si>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</si>
  <si>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</si>
  <si>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</si>
  <si>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</si>
  <si>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</si>
  <si>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</si>
  <si>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</si>
  <si>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</si>
  <si>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</si>
  <si>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</si>
  <si>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</si>
  <si>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</si>
  <si>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</si>
  <si>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</si>
  <si>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</si>
  <si>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</si>
  <si>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</si>
  <si>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</si>
  <si>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</si>
  <si>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</si>
  <si>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</si>
  <si>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</si>
  <si>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</si>
  <si>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</si>
  <si>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</si>
  <si>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</si>
  <si>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</si>
  <si>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</si>
  <si>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</si>
  <si>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</si>
  <si>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</si>
  <si>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</si>
  <si>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</si>
  <si>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</si>
  <si>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</si>
  <si>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</si>
  <si>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</si>
  <si>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</si>
  <si>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</si>
  <si>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</si>
  <si>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</si>
  <si>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</si>
  <si>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</si>
  <si>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</si>
  <si>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</si>
  <si>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</si>
  <si>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</si>
  <si>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</si>
  <si>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</si>
  <si>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</si>
  <si>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</si>
  <si>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</si>
  <si>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</si>
  <si>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</si>
  <si>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</si>
  <si>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</si>
  <si>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</si>
  <si>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</si>
  <si>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</si>
  <si>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</si>
  <si>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</si>
  <si>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</si>
  <si>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</si>
  <si>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</si>
  <si>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</si>
  <si>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</si>
  <si>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</si>
  <si>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</si>
  <si>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</si>
  <si>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</si>
  <si>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</si>
  <si>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</si>
  <si>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</si>
  <si>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</si>
  <si>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</si>
  <si>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</si>
  <si>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</si>
  <si>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</si>
  <si>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</si>
  <si>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</si>
  <si>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</si>
  <si>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</si>
  <si>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</si>
  <si>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</si>
  <si>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</si>
  <si>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</si>
  <si>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</si>
  <si>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</si>
  <si>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</si>
  <si>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</si>
  <si>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</si>
  <si>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</si>
  <si>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</si>
  <si>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</si>
  <si>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</si>
  <si>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</si>
  <si>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</si>
  <si>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</si>
  <si>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</si>
  <si>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</si>
  <si>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</si>
  <si>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</si>
  <si>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</si>
  <si>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</si>
  <si>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</si>
  <si>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</si>
  <si>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</si>
  <si>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</si>
  <si>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</si>
  <si>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</si>
  <si>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</si>
  <si>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</si>
  <si>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</si>
  <si>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</si>
  <si>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</si>
  <si>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</si>
  <si>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</si>
  <si>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</si>
  <si>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</si>
  <si>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</si>
  <si>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</si>
  <si>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</si>
  <si>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</si>
  <si>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</si>
  <si>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</si>
  <si>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</si>
  <si>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</si>
  <si>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</si>
  <si>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</si>
  <si>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</si>
  <si>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</si>
  <si>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</si>
  <si>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</si>
  <si>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</si>
  <si>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</si>
  <si>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</si>
  <si>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</si>
  <si>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</si>
  <si>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</si>
  <si>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</si>
  <si>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</si>
  <si>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</si>
  <si>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</si>
  <si>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</si>
  <si>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</si>
  <si>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</si>
  <si>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</si>
  <si>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</si>
  <si>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</si>
  <si>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</si>
  <si>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</si>
  <si>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</si>
  <si>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</si>
  <si>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</si>
  <si>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</si>
  <si>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</si>
  <si>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</si>
  <si>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</si>
  <si>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</si>
  <si>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</si>
  <si>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</si>
  <si>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</si>
  <si>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</si>
  <si>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</si>
  <si>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</si>
  <si>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</si>
  <si>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</si>
  <si>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</si>
  <si>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</si>
  <si>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</si>
  <si>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</si>
  <si>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</si>
  <si>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</si>
  <si>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</si>
  <si>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</si>
  <si>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</si>
  <si>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</si>
  <si>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</si>
  <si>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</si>
  <si>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</si>
  <si>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</si>
  <si>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</si>
  <si>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</si>
  <si>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</si>
  <si>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</si>
  <si>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</si>
  <si>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</si>
  <si>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</si>
  <si>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</si>
  <si>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</si>
  <si>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</si>
  <si>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</si>
  <si>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</si>
  <si>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</si>
  <si>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</si>
  <si>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</si>
  <si>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</si>
  <si>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</si>
  <si>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</si>
  <si>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</si>
  <si>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</si>
  <si>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</si>
  <si>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</si>
  <si>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</si>
  <si>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</si>
  <si>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</si>
  <si>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</si>
  <si>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</si>
  <si>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</si>
  <si>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</si>
  <si>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</si>
  <si>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</si>
  <si>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</si>
  <si>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</si>
  <si>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</si>
  <si>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</si>
  <si>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</si>
  <si>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</si>
  <si>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</si>
  <si>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</si>
  <si>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</si>
  <si>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</si>
  <si>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</si>
  <si>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</si>
  <si>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</si>
  <si>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</si>
  <si>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</si>
  <si>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</si>
  <si>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</si>
  <si>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</si>
  <si>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</si>
  <si>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</si>
  <si>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</si>
  <si>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</si>
  <si>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</si>
  <si>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</si>
  <si>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</si>
  <si>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</si>
  <si>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</si>
  <si>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</si>
  <si>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</si>
  <si>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</si>
  <si>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</si>
  <si>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</si>
  <si>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</si>
  <si>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</si>
  <si>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</si>
  <si>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</si>
  <si>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</si>
  <si>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</si>
  <si>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</si>
  <si>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</si>
  <si>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</si>
  <si>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</si>
  <si>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</si>
  <si>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</si>
  <si>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</si>
  <si>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</si>
  <si>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</si>
  <si>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</si>
  <si>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</si>
  <si>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</si>
  <si>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</si>
  <si>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</si>
  <si>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</si>
  <si>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</si>
  <si>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</si>
  <si>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</si>
  <si>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</si>
  <si>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</si>
  <si>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</si>
  <si>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</si>
  <si>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</si>
  <si>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</si>
  <si>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</si>
  <si>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</si>
  <si>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</si>
  <si>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</si>
  <si>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</si>
  <si>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</si>
  <si>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</si>
  <si>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</si>
  <si>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</si>
  <si>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</si>
  <si>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</si>
  <si>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</si>
  <si>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</si>
  <si>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</si>
  <si>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</si>
  <si>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</si>
  <si>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</si>
  <si>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</si>
  <si>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</si>
  <si>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</si>
  <si>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</si>
  <si>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</si>
  <si>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</si>
  <si>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</si>
  <si>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</si>
  <si>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</si>
  <si>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</si>
  <si>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</si>
  <si>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</si>
  <si>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</si>
  <si>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</si>
  <si>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</si>
  <si>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</si>
  <si>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</si>
  <si>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</si>
  <si>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</si>
  <si>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</si>
  <si>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</si>
  <si>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</si>
  <si>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</si>
  <si>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</si>
  <si>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</si>
  <si>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</si>
  <si>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</si>
  <si>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</si>
  <si>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</si>
  <si>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</si>
  <si>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</si>
  <si>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</si>
  <si>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</si>
  <si>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</si>
  <si>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</si>
  <si>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</si>
  <si>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</si>
  <si>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</si>
  <si>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</si>
  <si>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</si>
  <si>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</si>
  <si>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</si>
  <si>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</si>
  <si>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</si>
  <si>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</si>
  <si>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</si>
  <si>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</si>
  <si>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</si>
  <si>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</si>
  <si>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</si>
  <si>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</si>
  <si>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</si>
  <si>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</si>
  <si>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</si>
  <si>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</si>
  <si>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</si>
  <si>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</si>
  <si>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</si>
  <si>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</si>
  <si>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</si>
  <si>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</si>
  <si>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</si>
  <si>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</si>
  <si>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</si>
  <si>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</si>
  <si>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</si>
  <si>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</si>
  <si>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</si>
  <si>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</si>
  <si>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</si>
  <si>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</si>
  <si>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</si>
  <si>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</si>
  <si>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</si>
  <si>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</si>
  <si>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</si>
  <si>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</si>
  <si>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</si>
  <si>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</si>
  <si>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</si>
  <si>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</si>
  <si>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</si>
  <si>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</si>
  <si>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</si>
  <si>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</si>
  <si>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</si>
  <si>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</si>
  <si>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</si>
  <si>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</si>
  <si>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</si>
  <si>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</si>
  <si>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</si>
  <si>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</si>
  <si>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</si>
  <si>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</si>
  <si>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</si>
  <si>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</si>
  <si>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</si>
  <si>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</si>
  <si>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</si>
  <si>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</si>
  <si>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</si>
  <si>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</si>
  <si>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</si>
  <si>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</si>
  <si>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</si>
  <si>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</si>
  <si>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</si>
  <si>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</si>
  <si>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</si>
  <si>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</si>
  <si>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</si>
  <si>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</si>
  <si>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</si>
  <si>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</si>
  <si>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</si>
  <si>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</si>
  <si>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</si>
  <si>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</si>
  <si>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</si>
  <si>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</si>
  <si>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</si>
  <si>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</si>
  <si>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</si>
  <si>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</si>
  <si>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</si>
  <si>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</si>
  <si>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</si>
  <si>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</si>
  <si>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</si>
  <si>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</si>
  <si>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</si>
  <si>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</si>
  <si>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</si>
  <si>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</si>
  <si>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</si>
  <si>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</si>
  <si>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</si>
  <si>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</si>
  <si>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</si>
  <si>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</si>
  <si>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</si>
  <si>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</si>
  <si>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</si>
  <si>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</si>
  <si>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</si>
  <si>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</si>
  <si>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</si>
  <si>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</si>
  <si>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</si>
  <si>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</si>
  <si>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</si>
  <si>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</si>
  <si>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</si>
  <si>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</si>
  <si>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</si>
  <si>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</si>
  <si>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</si>
  <si>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</si>
  <si>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</si>
  <si>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</si>
  <si>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</si>
  <si>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</si>
  <si>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</si>
  <si>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</si>
  <si>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</si>
  <si>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</si>
  <si>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</si>
  <si>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</si>
  <si>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</si>
  <si>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</si>
  <si>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</si>
  <si>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</si>
  <si>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</si>
  <si>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</si>
  <si>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</si>
  <si>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</si>
  <si>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</si>
  <si>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</si>
  <si>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</si>
  <si>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</si>
  <si>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</si>
  <si>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</si>
  <si>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</si>
  <si>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</si>
  <si>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</si>
  <si>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</si>
  <si>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</si>
  <si>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</si>
  <si>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</si>
  <si>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</si>
  <si>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</si>
  <si>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</si>
  <si>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</si>
  <si>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</si>
  <si>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</si>
  <si>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</si>
  <si>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</si>
  <si>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</si>
  <si>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</si>
  <si>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</si>
  <si>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</si>
  <si>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</si>
  <si>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</si>
  <si>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</si>
  <si>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</si>
  <si>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</si>
  <si>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</si>
  <si>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</si>
  <si>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</si>
  <si>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</si>
  <si>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</si>
  <si>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</si>
  <si>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</si>
  <si>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</si>
  <si>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</si>
  <si>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</si>
  <si>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</si>
  <si>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</si>
  <si>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</si>
  <si>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</si>
  <si>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</si>
  <si>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</si>
  <si>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</si>
  <si>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</si>
  <si>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</si>
  <si>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</si>
  <si>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</si>
  <si>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</si>
  <si>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</si>
  <si>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</si>
  <si>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</si>
  <si>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</si>
  <si>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</si>
  <si>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</si>
  <si>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</si>
  <si>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</si>
  <si>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</si>
  <si>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</si>
  <si>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</si>
  <si>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</si>
  <si>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</si>
  <si>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</si>
  <si>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</si>
  <si>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</si>
  <si>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</si>
  <si>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</si>
  <si>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</si>
  <si>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</si>
  <si>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</si>
  <si>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</si>
  <si>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</si>
  <si>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</si>
  <si>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</si>
  <si>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</si>
  <si>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</si>
  <si>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</si>
  <si>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</si>
  <si>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</si>
  <si>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</si>
  <si>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</si>
  <si>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</si>
  <si>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</si>
  <si>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</si>
  <si>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</si>
  <si>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</si>
  <si>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</si>
  <si>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</si>
  <si>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</si>
  <si>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</si>
  <si>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</si>
  <si>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</si>
  <si>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</si>
  <si>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</si>
  <si>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</si>
  <si>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</si>
  <si>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</si>
  <si>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</si>
  <si>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</si>
  <si>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</si>
  <si>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</si>
  <si>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</si>
  <si>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</si>
  <si>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</si>
  <si>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</si>
  <si>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</si>
  <si>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</si>
  <si>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</si>
  <si>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</si>
  <si>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</si>
  <si>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</si>
  <si>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</si>
  <si>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</si>
  <si>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</si>
  <si>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</si>
  <si>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</si>
  <si>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</si>
  <si>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</si>
  <si>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</si>
  <si>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</si>
  <si>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</si>
  <si>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</si>
  <si>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</si>
  <si>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</si>
  <si>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</si>
  <si>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</si>
  <si>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</si>
  <si>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</si>
  <si>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</si>
  <si>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</si>
  <si>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</si>
  <si>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</si>
  <si>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</si>
  <si>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</si>
  <si>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</si>
  <si>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</si>
  <si>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</si>
  <si>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</si>
  <si>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</si>
  <si>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</si>
  <si>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</si>
  <si>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</si>
  <si>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</si>
  <si>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</si>
  <si>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</si>
  <si>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</si>
  <si>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</si>
  <si>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</si>
  <si>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</si>
  <si>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</si>
  <si>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</si>
  <si>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</si>
  <si>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</si>
  <si>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</si>
  <si>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</si>
  <si>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</si>
  <si>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</si>
  <si>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</si>
  <si>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</si>
  <si>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</si>
  <si>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</si>
  <si>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</si>
  <si>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</si>
  <si>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</si>
  <si>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</si>
  <si>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</si>
  <si>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</si>
  <si>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</si>
  <si>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</si>
  <si>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</si>
  <si>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</si>
  <si>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</si>
  <si>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</si>
  <si>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</si>
  <si>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</si>
  <si>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</si>
  <si>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</si>
  <si>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</si>
  <si>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</si>
  <si>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</si>
  <si>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</si>
  <si>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</si>
  <si>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</si>
  <si>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</si>
  <si>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</si>
  <si>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</si>
  <si>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</si>
  <si>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</si>
  <si>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</si>
  <si>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</si>
  <si>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</si>
  <si>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</si>
  <si>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</si>
  <si>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</si>
  <si>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</si>
  <si>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</si>
  <si>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</si>
  <si>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</si>
  <si>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</si>
  <si>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</si>
  <si>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</si>
  <si>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</si>
  <si>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</si>
  <si>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</si>
  <si>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</si>
  <si>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</si>
  <si>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</si>
  <si>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</si>
  <si>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</si>
  <si>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</si>
  <si>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</si>
  <si>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</si>
  <si>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</si>
  <si>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</si>
  <si>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</si>
  <si>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</si>
  <si>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</si>
  <si>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</si>
  <si>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</si>
  <si>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</si>
  <si>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</si>
  <si>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</si>
  <si>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</si>
  <si>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</si>
  <si>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</si>
  <si>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</si>
  <si>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</si>
  <si>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</si>
  <si>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</si>
  <si>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</si>
  <si>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</si>
  <si>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</si>
  <si>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</si>
  <si>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</si>
  <si>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</si>
  <si>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</si>
  <si>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</si>
  <si>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</si>
  <si>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</si>
  <si>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</si>
  <si>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</si>
  <si>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</si>
  <si>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</si>
  <si>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</si>
  <si>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</si>
  <si>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</si>
  <si>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</si>
  <si>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</si>
  <si>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</si>
  <si>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</si>
  <si>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</si>
  <si>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</si>
  <si>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</si>
  <si>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</si>
  <si>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</si>
  <si>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</si>
  <si>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</si>
  <si>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</si>
  <si>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</si>
  <si>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</si>
  <si>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</si>
  <si>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</si>
  <si>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</si>
  <si>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</si>
  <si>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</si>
  <si>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</si>
  <si>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</si>
  <si>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</si>
  <si>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</si>
  <si>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</si>
  <si>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</si>
  <si>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</si>
  <si>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</si>
  <si>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</si>
  <si>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</si>
  <si>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</si>
  <si>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</si>
  <si>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</si>
  <si>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</si>
  <si>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</si>
  <si>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</si>
  <si>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</si>
  <si>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</si>
  <si>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</si>
  <si>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</si>
  <si>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</si>
  <si>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</si>
  <si>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</si>
  <si>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</si>
  <si>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</si>
  <si>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</si>
  <si>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</si>
  <si>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</si>
  <si>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</si>
  <si>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</si>
  <si>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</si>
  <si>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</si>
  <si>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</si>
  <si>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</si>
  <si>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</si>
  <si>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</si>
  <si>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</si>
  <si>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</si>
  <si>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</si>
  <si>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</si>
  <si>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</si>
  <si>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</si>
  <si>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</si>
  <si>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</si>
  <si>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</si>
  <si>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</si>
  <si>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</si>
  <si>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</si>
  <si>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</si>
  <si>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</si>
  <si>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</si>
  <si>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</si>
  <si>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</si>
  <si>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</si>
  <si>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</si>
  <si>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</si>
  <si>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</si>
  <si>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</si>
  <si>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</si>
  <si>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</si>
  <si>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</si>
  <si>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</si>
  <si>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</si>
  <si>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</si>
  <si>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</si>
  <si>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</si>
  <si>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</si>
  <si>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</si>
  <si>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</si>
  <si>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</si>
  <si>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</si>
  <si>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</si>
  <si>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</si>
  <si>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</si>
  <si>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</si>
  <si>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</si>
  <si>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</si>
  <si>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</si>
  <si>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</si>
  <si>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</si>
  <si>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</si>
  <si>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</si>
  <si>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</si>
  <si>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</si>
  <si>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</si>
  <si>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</si>
  <si>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</si>
  <si>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</si>
  <si>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</si>
  <si>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</si>
  <si>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</si>
  <si>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</si>
  <si>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</si>
  <si>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</si>
  <si>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</si>
  <si>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</si>
  <si>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</si>
  <si>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</si>
  <si>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</si>
  <si>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</si>
  <si>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</si>
  <si>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</si>
  <si>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</si>
  <si>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</si>
  <si>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</si>
  <si>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</si>
  <si>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</si>
  <si>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</si>
  <si>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</si>
  <si>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</si>
  <si>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</si>
  <si>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</si>
  <si>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</si>
  <si>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</si>
  <si>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</si>
  <si>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</si>
  <si>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</si>
  <si>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</si>
  <si>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</si>
  <si>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</si>
  <si>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</si>
  <si>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</si>
  <si>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</si>
  <si>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</si>
  <si>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</si>
  <si>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</si>
  <si>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</si>
  <si>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</si>
  <si>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</si>
  <si>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</si>
  <si>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</si>
  <si>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</si>
  <si>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</si>
  <si>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</si>
  <si>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</si>
  <si>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</si>
  <si>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</si>
  <si>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</si>
  <si>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</si>
  <si>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</si>
  <si>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</si>
  <si>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</si>
  <si>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</si>
  <si>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</si>
  <si>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</si>
  <si>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</si>
  <si>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</si>
  <si>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</si>
  <si>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</si>
  <si>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</si>
  <si>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</si>
  <si>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</si>
  <si>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</si>
  <si>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</si>
  <si>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</si>
  <si>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</si>
  <si>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</si>
  <si>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</si>
  <si>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</si>
  <si>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</si>
  <si>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</si>
  <si>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</si>
  <si>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</si>
  <si>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</si>
  <si>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</si>
  <si>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</si>
  <si>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</si>
  <si>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</si>
  <si>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</si>
  <si>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</si>
  <si>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</si>
  <si>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</si>
  <si>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</si>
  <si>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</si>
  <si>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</si>
  <si>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</si>
  <si>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</si>
  <si>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</si>
  <si>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</si>
  <si>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</si>
  <si>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</si>
  <si>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</si>
  <si>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</si>
  <si>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</si>
  <si>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</si>
  <si>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</si>
  <si>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</si>
  <si>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</si>
  <si>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</si>
  <si>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</si>
  <si>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</si>
  <si>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</si>
  <si>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</si>
  <si>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</si>
  <si>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</si>
  <si>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</si>
  <si>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</si>
  <si>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</si>
  <si>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</si>
  <si>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</si>
  <si>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</si>
  <si>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</si>
  <si>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</si>
  <si>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</si>
  <si>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</si>
  <si>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</si>
  <si>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</si>
  <si>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</si>
  <si>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</si>
  <si>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</si>
  <si>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</si>
  <si>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</si>
  <si>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</si>
  <si>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</si>
  <si>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</si>
  <si>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</si>
  <si>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</si>
  <si>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</si>
  <si>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</si>
  <si>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</si>
  <si>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</si>
  <si>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</si>
  <si>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</si>
  <si>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</si>
  <si>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</si>
  <si>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</si>
  <si>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</si>
  <si>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</si>
  <si>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</si>
  <si>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</si>
  <si>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</si>
  <si>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</si>
  <si>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</si>
  <si>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</si>
  <si>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</si>
  <si>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</si>
  <si>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</si>
  <si>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</si>
  <si>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</si>
  <si>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</si>
  <si>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</si>
  <si>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</si>
  <si>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</si>
  <si>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</si>
  <si>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</si>
  <si>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</si>
  <si>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</si>
  <si>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</si>
  <si>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</si>
  <si>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</si>
  <si>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</si>
  <si>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</si>
  <si>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</si>
  <si>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</si>
  <si>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</si>
  <si>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</si>
  <si>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</si>
  <si>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</si>
  <si>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</si>
  <si>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</si>
  <si>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</si>
  <si>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</si>
  <si>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</si>
  <si>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</si>
  <si>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</si>
  <si>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</si>
  <si>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</si>
  <si>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</si>
  <si>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</si>
  <si>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</si>
  <si>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</si>
  <si>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</si>
  <si>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</si>
  <si>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</si>
  <si>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</si>
  <si>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</si>
  <si>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</si>
  <si>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</si>
  <si>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</si>
  <si>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</si>
  <si>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</si>
  <si>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</si>
  <si>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</si>
  <si>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</si>
  <si>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</si>
  <si>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</si>
  <si>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</si>
  <si>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</si>
  <si>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</si>
  <si>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</si>
  <si>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</si>
  <si>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</si>
  <si>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</si>
  <si>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</si>
  <si>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</si>
  <si>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</si>
  <si>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</si>
  <si>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</si>
  <si>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</si>
  <si>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</si>
  <si>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</si>
  <si>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</si>
  <si>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</si>
  <si>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</si>
  <si>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</si>
  <si>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</si>
  <si>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</si>
  <si>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</si>
  <si>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</si>
  <si>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</si>
  <si>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</si>
  <si>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</si>
  <si>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</si>
  <si>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</si>
  <si>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</si>
  <si>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</si>
  <si>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</si>
  <si>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</si>
  <si>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</si>
  <si>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</si>
  <si>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</si>
  <si>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</si>
  <si>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</si>
  <si>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</si>
  <si>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</si>
  <si>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</si>
  <si>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</si>
  <si>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</si>
  <si>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</si>
  <si>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</si>
  <si>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</si>
  <si>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</si>
  <si>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</si>
  <si>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</si>
  <si>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</si>
  <si>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</si>
  <si>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</si>
  <si>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</si>
  <si>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</si>
  <si>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</si>
  <si>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</si>
  <si>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</si>
  <si>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</si>
  <si>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</si>
  <si>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</si>
  <si>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</si>
  <si>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</si>
  <si>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</si>
  <si>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</si>
  <si>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</si>
  <si>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</si>
  <si>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</si>
  <si>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</si>
  <si>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</si>
  <si>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</si>
  <si>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</si>
  <si>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</si>
  <si>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</si>
  <si>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</si>
  <si>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</si>
  <si>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</si>
  <si>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</si>
  <si>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</si>
  <si>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</si>
  <si>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</si>
  <si>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</si>
  <si>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</si>
  <si>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</si>
  <si>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</si>
  <si>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</si>
  <si>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</si>
  <si>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</si>
  <si>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</si>
  <si>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</si>
  <si>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</si>
  <si>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</si>
  <si>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</si>
  <si>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</si>
  <si>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</si>
  <si>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</si>
  <si>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</si>
  <si>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</si>
  <si>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</si>
  <si>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</si>
  <si>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</si>
  <si>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</si>
  <si>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</si>
  <si>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</si>
  <si>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</si>
  <si>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</si>
  <si>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</si>
  <si>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</si>
  <si>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</si>
  <si>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</si>
  <si>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</si>
  <si>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</si>
  <si>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</si>
  <si>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</si>
  <si>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</si>
  <si>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</si>
  <si>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</si>
  <si>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</si>
  <si>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</si>
  <si>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</si>
  <si>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</si>
  <si>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</si>
  <si>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</si>
  <si>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</si>
  <si>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</si>
  <si>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</si>
  <si>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</si>
  <si>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</si>
  <si>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</si>
  <si>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</si>
  <si>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</si>
  <si>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</si>
  <si>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</si>
  <si>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</si>
  <si>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</si>
  <si>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</si>
  <si>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</si>
  <si>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</si>
  <si>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</si>
  <si>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</si>
  <si>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</si>
  <si>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</si>
  <si>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</si>
  <si>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</si>
  <si>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</si>
  <si>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</si>
  <si>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</si>
  <si>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</si>
  <si>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</si>
  <si>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</si>
  <si>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</si>
  <si>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</si>
  <si>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</si>
  <si>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</si>
  <si>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</si>
  <si>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</si>
  <si>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</si>
  <si>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</si>
  <si>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</si>
  <si>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</si>
  <si>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</si>
  <si>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</si>
  <si>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</si>
  <si>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</si>
  <si>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</si>
  <si>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</si>
  <si>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</si>
  <si>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</si>
  <si>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</si>
  <si>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</si>
  <si>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</si>
  <si>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</si>
  <si>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</si>
  <si>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</si>
  <si>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</si>
  <si>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</si>
  <si>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</si>
  <si>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</si>
  <si>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</si>
  <si>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</si>
  <si>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</si>
  <si>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</si>
  <si>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</si>
  <si>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</si>
  <si>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</si>
  <si>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</si>
  <si>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</si>
  <si>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</si>
  <si>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</si>
  <si>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</si>
  <si>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</si>
  <si>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</si>
  <si>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</si>
  <si>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</si>
  <si>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</si>
  <si>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</si>
  <si>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</si>
  <si>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</si>
  <si>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</si>
  <si>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</si>
  <si>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</si>
  <si>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</si>
  <si>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</si>
  <si>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</si>
  <si>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</si>
  <si>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</si>
  <si>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</si>
  <si>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</si>
  <si>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</si>
  <si>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</si>
  <si>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</si>
  <si>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</si>
  <si>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</si>
  <si>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</si>
  <si>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</si>
  <si>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</si>
  <si>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</si>
  <si>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</si>
  <si>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</si>
  <si>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</si>
  <si>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</si>
  <si>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</si>
  <si>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</si>
  <si>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</si>
  <si>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</si>
  <si>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</si>
  <si>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</si>
  <si>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</si>
  <si>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</si>
  <si>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</si>
  <si>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</si>
  <si>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</si>
  <si>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</si>
  <si>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</si>
  <si>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</si>
  <si>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</si>
  <si>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</si>
  <si>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</si>
  <si>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</si>
  <si>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</si>
  <si>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</si>
  <si>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</si>
  <si>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</si>
  <si>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</si>
  <si>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</si>
  <si>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</si>
  <si>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</si>
  <si>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</si>
  <si>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</si>
  <si>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</si>
  <si>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</si>
  <si>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</si>
  <si>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</si>
  <si>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</si>
  <si>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</si>
  <si>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</si>
  <si>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</si>
  <si>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</si>
  <si>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</si>
  <si>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</si>
  <si>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</si>
  <si>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</si>
  <si>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</si>
  <si>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</si>
  <si>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</si>
  <si>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</si>
  <si>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</si>
  <si>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</si>
  <si>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</si>
  <si>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</si>
  <si>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</si>
  <si>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</si>
  <si>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</si>
  <si>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</si>
  <si>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</si>
  <si>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</si>
  <si>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</si>
  <si>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</si>
  <si>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</si>
  <si>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</si>
  <si>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</si>
  <si>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</si>
  <si>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</si>
  <si>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</si>
  <si>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</si>
  <si>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</si>
  <si>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</si>
  <si>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</si>
  <si>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</si>
  <si>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</si>
  <si>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</si>
  <si>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</si>
  <si>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</si>
  <si>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</si>
  <si>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</si>
  <si>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</si>
  <si>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</si>
  <si>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</si>
  <si>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</si>
  <si>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</si>
  <si>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</si>
  <si>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</si>
  <si>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</si>
  <si>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</si>
  <si>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</si>
  <si>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</si>
  <si>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</si>
  <si>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</si>
  <si>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</si>
  <si>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</si>
  <si>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</si>
  <si>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</si>
  <si>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</si>
  <si>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</si>
  <si>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</si>
  <si>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</si>
  <si>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</si>
  <si>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</si>
  <si>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</si>
  <si>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</si>
  <si>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</si>
  <si>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</si>
  <si>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</si>
  <si>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</si>
  <si>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</si>
  <si>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</si>
  <si>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</si>
  <si>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</si>
  <si>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</si>
  <si>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</si>
  <si>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</si>
  <si>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</si>
  <si>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</si>
  <si>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</si>
  <si>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</si>
  <si>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</si>
  <si>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</si>
  <si>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</si>
  <si>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</si>
  <si>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</si>
  <si>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</si>
  <si>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</si>
  <si>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</si>
  <si>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</si>
  <si>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</si>
  <si>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</si>
  <si>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</si>
  <si>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</si>
  <si>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</si>
  <si>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</si>
  <si>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</si>
  <si>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</si>
  <si>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</si>
  <si>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</si>
  <si>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</si>
  <si>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</si>
  <si>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</si>
  <si>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</si>
  <si>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</si>
  <si>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</si>
  <si>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</si>
  <si>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</si>
  <si>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</si>
  <si>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</si>
  <si>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</si>
  <si>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</si>
  <si>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</si>
  <si>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</si>
  <si>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</si>
  <si>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</si>
  <si>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</si>
  <si>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</si>
  <si>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</si>
  <si>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</si>
  <si>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</si>
  <si>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</si>
  <si>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</si>
  <si>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</si>
  <si>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</si>
  <si>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</si>
  <si>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</si>
  <si>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</si>
  <si>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</si>
  <si>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</si>
  <si>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</si>
  <si>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</si>
  <si>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</si>
  <si>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</si>
  <si>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</si>
  <si>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</si>
  <si>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</si>
  <si>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</si>
  <si>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</si>
  <si>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</si>
  <si>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</si>
  <si>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</si>
  <si>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</si>
  <si>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</si>
  <si>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</si>
  <si>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</si>
  <si>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</si>
  <si>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</si>
  <si>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</si>
  <si>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</si>
  <si>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</si>
  <si>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</si>
  <si>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</si>
  <si>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</si>
  <si>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</si>
  <si>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</si>
  <si>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</si>
  <si>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</si>
  <si>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</si>
  <si>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</si>
  <si>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</si>
  <si>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</si>
  <si>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</si>
  <si>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</si>
  <si>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</si>
  <si>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</si>
  <si>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</si>
  <si>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</si>
  <si>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</si>
  <si>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</si>
  <si>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</si>
  <si>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</si>
  <si>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</si>
  <si>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</si>
  <si>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</si>
  <si>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</si>
  <si>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</si>
  <si>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</si>
  <si>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</si>
  <si>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</si>
  <si>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</si>
  <si>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</si>
  <si>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</si>
  <si>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</si>
  <si>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</si>
  <si>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</si>
  <si>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</si>
  <si>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</si>
  <si>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</si>
  <si>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</si>
  <si>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</si>
  <si>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</si>
  <si>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</si>
  <si>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</si>
  <si>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</si>
  <si>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</si>
  <si>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</si>
  <si>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</si>
  <si>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</si>
  <si>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</si>
  <si>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</si>
  <si>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</si>
  <si>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</si>
  <si>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</si>
  <si>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</si>
  <si>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</si>
  <si>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</si>
  <si>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</si>
  <si>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</si>
  <si>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</si>
  <si>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</si>
  <si>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</si>
  <si>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</si>
  <si>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</si>
  <si>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</si>
  <si>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</si>
  <si>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</si>
  <si>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</si>
  <si>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</si>
  <si>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</si>
  <si>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</si>
  <si>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</si>
  <si>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</si>
  <si>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</si>
  <si>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</si>
  <si>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</si>
  <si>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</si>
  <si>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</si>
  <si>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</si>
  <si>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</si>
  <si>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</si>
  <si>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</si>
  <si>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</si>
  <si>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</si>
  <si>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</si>
  <si>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</si>
  <si>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</si>
  <si>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</si>
  <si>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</si>
  <si>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</si>
  <si>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</si>
  <si>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</si>
  <si>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</si>
  <si>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</si>
  <si>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</si>
  <si>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</si>
  <si>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</si>
  <si>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</si>
  <si>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</si>
  <si>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</si>
  <si>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</si>
  <si>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</si>
  <si>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</si>
  <si>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</si>
  <si>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</si>
  <si>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</si>
  <si>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</si>
  <si>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</si>
  <si>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</si>
  <si>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</si>
  <si>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</si>
  <si>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</si>
  <si>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</si>
  <si>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</si>
  <si>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</si>
  <si>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</si>
  <si>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</si>
  <si>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</si>
  <si>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</si>
  <si>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</si>
  <si>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</si>
  <si>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</si>
  <si>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</si>
  <si>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</si>
  <si>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</si>
  <si>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</si>
  <si>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</si>
  <si>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</si>
  <si>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</si>
  <si>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</si>
  <si>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</si>
  <si>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</si>
  <si>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</si>
  <si>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</si>
  <si>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</si>
  <si>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</si>
  <si>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</si>
  <si>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</si>
  <si>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</si>
  <si>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</si>
  <si>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</si>
  <si>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</si>
  <si>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</si>
  <si>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</si>
  <si>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</si>
  <si>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</si>
  <si>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</si>
  <si>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</si>
  <si>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</si>
  <si>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</si>
  <si>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</si>
  <si>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</si>
  <si>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</si>
  <si>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</si>
  <si>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</si>
  <si>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</si>
  <si>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</si>
  <si>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</si>
  <si>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</si>
  <si>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</si>
  <si>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</si>
  <si>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</si>
  <si>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</si>
  <si>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</si>
  <si>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</si>
  <si>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</si>
  <si>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</si>
  <si>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</si>
  <si>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</si>
  <si>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</si>
  <si>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</si>
  <si>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</si>
  <si>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</si>
  <si>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</si>
  <si>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</si>
  <si>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</si>
  <si>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</si>
  <si>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</si>
  <si>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</si>
  <si>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</si>
  <si>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</si>
  <si>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</si>
  <si>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</si>
  <si>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</si>
  <si>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</si>
  <si>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</si>
  <si>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</si>
  <si>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</si>
  <si>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</si>
  <si>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</si>
  <si>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</si>
  <si>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</si>
  <si>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</si>
  <si>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</si>
  <si>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</si>
  <si>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</si>
  <si>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</si>
  <si>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</si>
  <si>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</si>
  <si>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</si>
  <si>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</si>
  <si>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</si>
  <si>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</si>
  <si>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</si>
  <si>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</si>
  <si>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</si>
  <si>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</si>
  <si>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</si>
  <si>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</si>
  <si>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</si>
  <si>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</si>
  <si>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</si>
  <si>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</si>
  <si>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</si>
  <si>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</si>
  <si>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</si>
  <si>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</si>
  <si>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</si>
  <si>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</si>
  <si>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</si>
  <si>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</si>
  <si>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</si>
  <si>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</si>
  <si>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</si>
  <si>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</si>
  <si>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</si>
  <si>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</si>
  <si>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</si>
  <si>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</si>
  <si>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</si>
  <si>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</si>
  <si>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</si>
  <si>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</si>
  <si>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</si>
  <si>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</si>
  <si>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</si>
  <si>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</si>
  <si>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</si>
  <si>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</si>
  <si>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</si>
  <si>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</si>
  <si>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</si>
  <si>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</si>
  <si>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</si>
  <si>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</si>
  <si>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</si>
  <si>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</si>
  <si>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</si>
  <si>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</si>
  <si>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</si>
  <si>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</si>
  <si>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</si>
  <si>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</si>
  <si>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</si>
  <si>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</si>
  <si>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</si>
  <si>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</si>
  <si>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</si>
  <si>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</si>
  <si>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</si>
  <si>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</si>
  <si>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</si>
  <si>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</si>
  <si>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</si>
  <si>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</si>
  <si>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</si>
  <si>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</si>
  <si>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</si>
  <si>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</si>
  <si>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</si>
  <si>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</si>
  <si>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</si>
  <si>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</si>
  <si>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</si>
  <si>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</si>
  <si>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</si>
  <si>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</si>
  <si>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</si>
  <si>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</si>
  <si>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</si>
  <si>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</si>
  <si>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</si>
  <si>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</si>
  <si>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</si>
  <si>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</si>
  <si>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</si>
  <si>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</si>
  <si>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</si>
  <si>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</si>
  <si>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</si>
  <si>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</si>
  <si>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</si>
  <si>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</si>
  <si>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</si>
  <si>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</si>
  <si>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</si>
  <si>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</si>
  <si>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</si>
  <si>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</si>
  <si>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</si>
  <si>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</si>
  <si>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</si>
  <si>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</si>
  <si>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</si>
  <si>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</si>
  <si>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</si>
  <si>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</si>
  <si>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</si>
  <si>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</si>
  <si>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</si>
  <si>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</si>
  <si>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</si>
  <si>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</si>
  <si>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</si>
  <si>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</si>
  <si>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</si>
  <si>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</si>
  <si>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</si>
  <si>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</si>
  <si>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</si>
  <si>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</si>
  <si>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</si>
  <si>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</si>
  <si>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</si>
  <si>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</si>
  <si>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</si>
  <si>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</si>
  <si>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</si>
  <si>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</si>
  <si>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</si>
  <si>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</si>
  <si>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</si>
  <si>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</si>
  <si>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</si>
  <si>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</si>
  <si>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</si>
  <si>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</si>
  <si>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</si>
  <si>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</si>
  <si>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</si>
  <si>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</si>
  <si>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</si>
  <si>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</si>
  <si>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</si>
  <si>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</si>
  <si>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</si>
  <si>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</si>
  <si>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</si>
  <si>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</si>
  <si>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</si>
  <si>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</si>
  <si>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</si>
  <si>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</si>
  <si>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</si>
  <si>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</si>
  <si>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</si>
  <si>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</si>
  <si>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</si>
  <si>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</si>
  <si>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</si>
  <si>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</si>
  <si>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</si>
  <si>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</si>
  <si>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</si>
  <si>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</si>
  <si>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</si>
  <si>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</si>
  <si>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</si>
  <si>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</si>
  <si>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</si>
  <si>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</si>
  <si>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</si>
  <si>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</si>
  <si>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</si>
  <si>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</si>
  <si>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</si>
  <si>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</si>
  <si>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</si>
  <si>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</si>
  <si>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</si>
  <si>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</si>
  <si>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</si>
  <si>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</si>
  <si>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</si>
  <si>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</si>
  <si>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</si>
  <si>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</si>
  <si>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</si>
  <si>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</si>
  <si>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</si>
  <si>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</si>
  <si>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</si>
  <si>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</si>
  <si>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</si>
  <si>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</si>
  <si>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</si>
  <si>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</si>
  <si>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</si>
  <si>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</si>
  <si>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</si>
  <si>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</si>
  <si>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</si>
  <si>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</si>
  <si>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</si>
  <si>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</si>
  <si>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</si>
  <si>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</si>
  <si>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</si>
  <si>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</si>
  <si>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</si>
  <si>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</si>
  <si>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</si>
  <si>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</si>
  <si>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</si>
  <si>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</si>
  <si>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</si>
  <si>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</si>
  <si>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</si>
  <si>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</si>
  <si>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</si>
  <si>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</si>
  <si>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</si>
  <si>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</si>
  <si>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</si>
  <si>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</si>
  <si>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</si>
  <si>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</si>
  <si>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</si>
  <si>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</si>
  <si>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</si>
  <si>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</si>
  <si>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</si>
  <si>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</si>
  <si>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</si>
  <si>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</si>
  <si>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</si>
  <si>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</si>
  <si>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</si>
  <si>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</si>
  <si>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</si>
  <si>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</si>
  <si>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</si>
  <si>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</si>
  <si>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</si>
  <si>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</si>
  <si>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</si>
  <si>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</si>
  <si>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</si>
  <si>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</si>
  <si>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</si>
  <si>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</si>
  <si>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</si>
  <si>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</si>
  <si>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</si>
  <si>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</si>
  <si>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</si>
  <si>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</si>
  <si>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</si>
  <si>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</si>
  <si>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</si>
  <si>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</si>
  <si>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</si>
  <si>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</si>
  <si>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</si>
  <si>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</si>
  <si>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</si>
  <si>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</si>
  <si>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</si>
  <si>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</si>
  <si>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</si>
  <si>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</si>
  <si>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</si>
  <si>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</si>
  <si>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</si>
  <si>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</si>
  <si>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</si>
  <si>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</si>
  <si>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</si>
  <si>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</si>
  <si>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</si>
  <si>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</si>
  <si>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</si>
  <si>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</si>
  <si>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</si>
  <si>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</si>
  <si>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</si>
  <si>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</si>
  <si>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</si>
  <si>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</si>
  <si>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</si>
  <si>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</si>
  <si>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</si>
  <si>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</si>
  <si>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</si>
  <si>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</si>
  <si>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</si>
  <si>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</si>
  <si>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</si>
  <si>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</si>
  <si>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</si>
  <si>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</si>
  <si>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</si>
  <si>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</si>
  <si>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</si>
  <si>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</si>
  <si>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</si>
  <si>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</si>
  <si>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</si>
  <si>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</si>
  <si>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</si>
  <si>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</si>
  <si>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</si>
  <si>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</si>
  <si>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</si>
  <si>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</si>
  <si>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</si>
  <si>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</si>
  <si>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</si>
  <si>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</si>
  <si>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</si>
  <si>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</si>
  <si>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</si>
  <si>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</si>
  <si>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</si>
  <si>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</si>
  <si>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</si>
  <si>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</si>
  <si>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</si>
  <si>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</si>
  <si>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</si>
  <si>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</si>
  <si>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</si>
  <si>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</si>
  <si>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</si>
  <si>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</si>
  <si>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</si>
  <si>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</si>
  <si>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</si>
  <si>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</si>
  <si>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</si>
  <si>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</si>
  <si>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</si>
  <si>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</si>
  <si>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</si>
  <si>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</si>
  <si>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</si>
  <si>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</si>
  <si>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</si>
  <si>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</si>
  <si>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</si>
  <si>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</si>
  <si>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</si>
  <si>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</si>
  <si>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</si>
  <si>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</si>
  <si>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</si>
  <si>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</si>
  <si>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</si>
  <si>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</si>
  <si>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</si>
  <si>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</si>
  <si>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</si>
  <si>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</si>
  <si>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</si>
  <si>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</si>
  <si>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</si>
  <si>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</si>
  <si>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</si>
  <si>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</si>
  <si>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</si>
  <si>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</si>
  <si>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</si>
  <si>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</si>
  <si>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</si>
  <si>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</si>
  <si>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</si>
  <si>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</si>
  <si>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</si>
  <si>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</si>
  <si>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</si>
  <si>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</si>
  <si>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</si>
  <si>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</si>
  <si>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</si>
  <si>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</si>
  <si>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</si>
  <si>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</si>
  <si>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</si>
  <si>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</si>
  <si>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</si>
  <si>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</si>
  <si>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</si>
  <si>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</si>
  <si>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</si>
  <si>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</si>
  <si>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</si>
  <si>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</si>
  <si>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</si>
  <si>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</si>
  <si>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</si>
  <si>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</si>
  <si>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</si>
  <si>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</si>
  <si>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</si>
  <si>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</si>
  <si>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</si>
  <si>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</si>
  <si>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</si>
  <si>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</si>
  <si>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</si>
  <si>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</si>
  <si>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</si>
  <si>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</si>
  <si>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</si>
  <si>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</si>
  <si>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</si>
  <si>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</si>
  <si>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</si>
  <si>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</si>
  <si>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</si>
  <si>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</si>
  <si>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</si>
  <si>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</si>
  <si>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</si>
  <si>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</si>
  <si>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</si>
  <si>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</si>
  <si>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</si>
  <si>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</si>
  <si>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</si>
  <si>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</si>
  <si>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</si>
  <si>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</si>
  <si>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</si>
  <si>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</si>
  <si>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</si>
  <si>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</si>
  <si>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</si>
  <si>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</si>
  <si>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</si>
  <si>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</si>
  <si>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</si>
  <si>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</si>
  <si>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</si>
  <si>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</si>
  <si>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</si>
  <si>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</si>
  <si>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</si>
  <si>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</si>
  <si>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</si>
  <si>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</si>
  <si>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</si>
  <si>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</si>
  <si>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</si>
  <si>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</si>
  <si>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</si>
  <si>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</si>
  <si>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</si>
  <si>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</si>
  <si>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</si>
  <si>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</si>
  <si>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</si>
  <si>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</si>
  <si>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</si>
  <si>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</si>
  <si>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</si>
  <si>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</si>
  <si>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</si>
  <si>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</si>
  <si>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</si>
  <si>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</si>
  <si>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</si>
  <si>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</si>
  <si>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</si>
  <si>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</si>
  <si>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</si>
  <si>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</si>
  <si>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</si>
  <si>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</si>
  <si>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</si>
  <si>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</si>
  <si>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</si>
  <si>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</si>
  <si>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</si>
  <si>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</si>
  <si>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</si>
  <si>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</si>
  <si>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</si>
  <si>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</si>
  <si>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</si>
  <si>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</si>
  <si>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</si>
  <si>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</si>
  <si>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</si>
  <si>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</si>
  <si>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</si>
  <si>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</si>
  <si>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</si>
  <si>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</si>
  <si>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</si>
  <si>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</si>
  <si>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</si>
  <si>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</si>
  <si>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</si>
  <si>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</si>
  <si>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</si>
  <si>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</si>
  <si>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</si>
  <si>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</si>
  <si>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</si>
  <si>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</si>
  <si>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</si>
  <si>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</si>
  <si>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</si>
  <si>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</si>
  <si>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</si>
  <si>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</si>
  <si>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</si>
  <si>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</si>
  <si>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</si>
  <si>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</si>
  <si>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</si>
  <si>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</si>
  <si>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</si>
  <si>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</si>
  <si>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</si>
  <si>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</si>
  <si>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</si>
  <si>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</si>
  <si>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</si>
  <si>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</si>
  <si>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</si>
  <si>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</si>
  <si>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</si>
  <si>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</si>
  <si>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</si>
  <si>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</si>
  <si>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</si>
  <si>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</si>
  <si>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</si>
  <si>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</si>
  <si>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</si>
  <si>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</si>
  <si>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</si>
  <si>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</si>
  <si>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</si>
  <si>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</si>
  <si>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</si>
  <si>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</si>
  <si>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</si>
  <si>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</si>
  <si>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</si>
  <si>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</si>
  <si>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</si>
  <si>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</si>
  <si>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</si>
  <si>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</si>
  <si>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</si>
  <si>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</si>
  <si>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</si>
  <si>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</si>
  <si>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</si>
  <si>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</si>
  <si>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</si>
  <si>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</si>
  <si>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</si>
  <si>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</si>
  <si>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</si>
  <si>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</si>
  <si>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</si>
  <si>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</si>
  <si>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</si>
  <si>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</si>
  <si>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</si>
  <si>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</si>
  <si>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</si>
  <si>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</si>
  <si>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</si>
  <si>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</si>
  <si>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</si>
  <si>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</si>
  <si>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</si>
  <si>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</si>
  <si>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</si>
  <si>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</si>
  <si>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</si>
  <si>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</si>
  <si>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</si>
  <si>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</si>
  <si>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</si>
  <si>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</si>
  <si>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</si>
  <si>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</si>
  <si>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</si>
  <si>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</si>
  <si>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</si>
  <si>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</si>
  <si>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</si>
  <si>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</si>
  <si>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</si>
  <si>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</si>
  <si>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</si>
  <si>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</si>
  <si>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</si>
  <si>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</si>
  <si>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</si>
  <si>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</si>
  <si>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</si>
  <si>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</si>
  <si>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</si>
  <si>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</si>
  <si>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</si>
  <si>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</si>
  <si>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</si>
  <si>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</si>
  <si>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</si>
  <si>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</si>
  <si>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</si>
  <si>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</si>
  <si>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</si>
  <si>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</si>
  <si>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</si>
  <si>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</si>
  <si>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</si>
  <si>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</si>
  <si>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</si>
  <si>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</si>
  <si>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</si>
  <si>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</si>
  <si>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</si>
  <si>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</si>
  <si>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</si>
  <si>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</si>
  <si>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</si>
  <si>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</si>
  <si>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</si>
  <si>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</si>
  <si>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</si>
  <si>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</si>
  <si>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</si>
  <si>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</si>
  <si>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</si>
  <si>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</si>
  <si>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</si>
  <si>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</si>
  <si>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</si>
  <si>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</si>
  <si>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</si>
  <si>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</si>
  <si>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</si>
  <si>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</si>
  <si>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</si>
  <si>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</si>
  <si>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</si>
  <si>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</si>
  <si>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</si>
  <si>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</si>
  <si>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</si>
  <si>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</si>
  <si>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</si>
  <si>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</si>
  <si>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</si>
  <si>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</si>
  <si>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</si>
  <si>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</si>
  <si>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</si>
  <si>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</si>
  <si>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</si>
  <si>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</si>
  <si>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</si>
  <si>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</si>
  <si>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</si>
  <si>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</si>
  <si>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</si>
  <si>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</si>
  <si>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</si>
  <si>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</si>
  <si>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</si>
  <si>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</si>
  <si>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</si>
  <si>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</si>
  <si>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</si>
  <si>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</si>
  <si>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</si>
  <si>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</si>
  <si>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</si>
  <si>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</si>
  <si>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</si>
  <si>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</si>
  <si>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</si>
  <si>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</si>
  <si>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</si>
  <si>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</si>
  <si>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</si>
  <si>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</si>
  <si>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</si>
  <si>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</si>
  <si>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</si>
  <si>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</si>
  <si>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</si>
  <si>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</si>
  <si>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</si>
  <si>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</si>
  <si>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</si>
  <si>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</si>
  <si>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</si>
  <si>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</si>
  <si>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</si>
  <si>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</si>
  <si>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</si>
  <si>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</si>
  <si>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</si>
  <si>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</si>
  <si>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</si>
  <si>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</si>
  <si>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</si>
  <si>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</si>
  <si>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</si>
  <si>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</si>
  <si>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</si>
  <si>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</si>
  <si>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</si>
  <si>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</si>
  <si>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</si>
  <si>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</si>
  <si>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</si>
  <si>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</si>
  <si>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</si>
  <si>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</si>
  <si>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</si>
  <si>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</si>
  <si>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</si>
  <si>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</si>
  <si>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</si>
  <si>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</si>
  <si>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</si>
  <si>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</si>
  <si>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</si>
  <si>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</si>
  <si>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</si>
  <si>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</si>
  <si>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</si>
  <si>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</si>
  <si>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</si>
  <si>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</si>
  <si>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</si>
  <si>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</si>
  <si>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</si>
  <si>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</si>
  <si>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</si>
  <si>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</si>
  <si>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</si>
  <si>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</si>
  <si>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</si>
  <si>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</si>
  <si>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</si>
  <si>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</si>
  <si>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</si>
  <si>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</si>
  <si>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</si>
  <si>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</si>
  <si>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</si>
  <si>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</si>
  <si>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</si>
  <si>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</si>
  <si>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</si>
  <si>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</si>
  <si>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</si>
  <si>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</si>
  <si>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</si>
  <si>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</si>
  <si>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</si>
  <si>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</si>
  <si>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</si>
  <si>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</si>
  <si>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</si>
  <si>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</si>
  <si>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</si>
  <si>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</si>
  <si>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</si>
  <si>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</si>
  <si>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</si>
  <si>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</si>
  <si>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</si>
  <si>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</si>
  <si>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</si>
  <si>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</si>
  <si>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</si>
  <si>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</si>
  <si>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</si>
  <si>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</si>
  <si>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</si>
  <si>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</si>
  <si>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</si>
  <si>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</si>
  <si>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</si>
  <si>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</si>
  <si>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</si>
  <si>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</si>
  <si>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</si>
  <si>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</si>
  <si>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</si>
  <si>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</si>
  <si>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</si>
  <si>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</si>
  <si>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</si>
  <si>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</si>
  <si>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</si>
  <si>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</si>
  <si>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</si>
  <si>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</si>
  <si>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</si>
  <si>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</si>
  <si>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</si>
  <si>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</si>
  <si>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</si>
  <si>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</si>
  <si>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</si>
  <si>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</si>
  <si>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</si>
  <si>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</si>
  <si>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</si>
  <si>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</si>
  <si>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</si>
  <si>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</si>
  <si>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</si>
  <si>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</si>
  <si>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</si>
  <si>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</si>
  <si>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</si>
  <si>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</si>
  <si>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</si>
  <si>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</si>
  <si>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</si>
  <si>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</si>
  <si>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</si>
  <si>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</si>
  <si>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</si>
  <si>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</si>
  <si>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</si>
  <si>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</si>
  <si>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</si>
  <si>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</si>
  <si>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</si>
  <si>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</si>
  <si>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</si>
  <si>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</si>
  <si>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</si>
  <si>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</si>
  <si>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</si>
  <si>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</si>
  <si>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</si>
  <si>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</si>
  <si>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</si>
  <si>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</si>
  <si>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</si>
  <si>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</si>
  <si>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</si>
  <si>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</si>
  <si>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</si>
  <si>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</si>
  <si>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</si>
  <si>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</si>
  <si>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</si>
  <si>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</si>
  <si>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</si>
  <si>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</si>
  <si>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</si>
  <si>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</si>
  <si>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</si>
  <si>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</si>
  <si>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</si>
  <si>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</si>
  <si>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</si>
  <si>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</si>
  <si>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</si>
  <si>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</si>
  <si>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</si>
  <si>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</si>
  <si>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</si>
  <si>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</si>
  <si>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</si>
  <si>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</si>
  <si>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</si>
  <si>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</si>
  <si>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</si>
  <si>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</si>
  <si>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</si>
  <si>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</si>
  <si>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</si>
  <si>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</si>
  <si>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</si>
  <si>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</si>
  <si>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</si>
  <si>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</si>
  <si>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</si>
  <si>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</si>
  <si>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</si>
  <si>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</si>
  <si>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</si>
  <si>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</si>
  <si>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</si>
  <si>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</si>
  <si>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</si>
  <si>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</si>
  <si>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</si>
  <si>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</si>
  <si>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</si>
  <si>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</si>
  <si>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</si>
  <si>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</si>
  <si>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</si>
  <si>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</si>
  <si>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</si>
  <si>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</si>
  <si>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</si>
  <si>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</si>
  <si>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</si>
  <si>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</si>
  <si>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</si>
  <si>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</si>
  <si>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</si>
  <si>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</si>
  <si>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</si>
  <si>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</si>
  <si>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</si>
  <si>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</si>
  <si>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</si>
  <si>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</si>
  <si>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</si>
  <si>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</si>
  <si>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</si>
  <si>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</si>
  <si>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</si>
  <si>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</si>
  <si>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</si>
  <si>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</si>
  <si>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</si>
  <si>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</si>
  <si>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</si>
  <si>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</si>
  <si>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</si>
  <si>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</si>
  <si>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</si>
  <si>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</si>
  <si>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</si>
  <si>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</si>
  <si>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</si>
  <si>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</si>
  <si>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</si>
  <si>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</si>
  <si>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</si>
  <si>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</si>
  <si>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</si>
  <si>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</si>
  <si>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</si>
  <si>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</si>
  <si>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</si>
  <si>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</si>
  <si>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</si>
  <si>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</si>
  <si>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</si>
  <si>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</si>
  <si>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</si>
  <si>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</si>
  <si>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</si>
  <si>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</si>
  <si>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</si>
  <si>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</si>
  <si>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</si>
  <si>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</si>
  <si>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</si>
  <si>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</si>
  <si>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</si>
  <si>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</si>
  <si>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</si>
  <si>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</si>
  <si>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</si>
  <si>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</si>
  <si>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</si>
  <si>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</si>
  <si>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</si>
  <si>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</si>
  <si>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</si>
  <si>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</si>
  <si>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</si>
  <si>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</si>
  <si>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</si>
  <si>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</si>
  <si>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</si>
  <si>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</si>
  <si>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</si>
  <si>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</si>
  <si>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</si>
  <si>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</si>
  <si>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</si>
  <si>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</si>
  <si>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</si>
  <si>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</si>
  <si>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</si>
  <si>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</si>
  <si>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</si>
  <si>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</si>
  <si>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</si>
  <si>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</si>
  <si>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</si>
  <si>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</si>
  <si>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</si>
  <si>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</si>
  <si>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</si>
  <si>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</si>
  <si>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</si>
  <si>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</si>
  <si>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</si>
  <si>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</si>
  <si>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</si>
  <si>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</si>
  <si>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</si>
  <si>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</si>
  <si>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</si>
  <si>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</si>
  <si>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</si>
  <si>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</si>
  <si>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</si>
  <si>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</si>
  <si>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</si>
  <si>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</si>
  <si>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</si>
  <si>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</si>
  <si>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</si>
  <si>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</si>
  <si>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</si>
  <si>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</si>
  <si>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</si>
  <si>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</si>
  <si>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</si>
  <si>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</si>
  <si>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</si>
  <si>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</si>
  <si>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</si>
  <si>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</si>
  <si>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</si>
  <si>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</si>
  <si>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</si>
  <si>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</si>
  <si>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</si>
  <si>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</si>
  <si>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</si>
  <si>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</si>
  <si>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</si>
  <si>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</si>
  <si>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</si>
  <si>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</si>
  <si>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</si>
  <si>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</si>
  <si>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</si>
  <si>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</si>
  <si>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</si>
  <si>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</si>
  <si>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</si>
  <si>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</si>
  <si>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</si>
  <si>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</si>
  <si>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</si>
  <si>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</si>
  <si>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</si>
  <si>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</si>
  <si>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</si>
  <si>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</si>
  <si>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</si>
  <si>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</si>
  <si>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</si>
  <si>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</si>
  <si>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</si>
  <si>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</si>
  <si>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</si>
  <si>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</si>
  <si>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</si>
  <si>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</si>
  <si>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</si>
  <si>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</si>
  <si>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</si>
  <si>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</si>
  <si>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</si>
  <si>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</si>
  <si>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</si>
  <si>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</si>
  <si>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</si>
  <si>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</si>
  <si>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</si>
  <si>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</si>
  <si>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</si>
  <si>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</si>
  <si>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</si>
  <si>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</si>
  <si>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</si>
  <si>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</si>
  <si>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</si>
  <si>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</si>
  <si>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</si>
  <si>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</si>
  <si>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</si>
  <si>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</si>
  <si>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</si>
  <si>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</si>
  <si>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</si>
  <si>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</si>
  <si>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</si>
  <si>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</si>
  <si>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</si>
  <si>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</si>
  <si>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</si>
  <si>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</si>
  <si>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</si>
  <si>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</si>
  <si>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</si>
  <si>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</si>
  <si>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</si>
  <si>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</si>
  <si>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</si>
  <si>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</si>
  <si>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</si>
  <si>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</si>
  <si>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</si>
  <si>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</si>
  <si>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</si>
  <si>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</si>
  <si>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</si>
  <si>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</si>
  <si>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</si>
  <si>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</si>
  <si>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</si>
  <si>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</si>
  <si>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</si>
  <si>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</si>
  <si>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</si>
  <si>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</si>
  <si>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</si>
  <si>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</si>
  <si>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</si>
  <si>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</si>
  <si>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</si>
  <si>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</si>
  <si>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</si>
  <si>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</si>
  <si>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</si>
  <si>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</si>
  <si>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</si>
  <si>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</si>
  <si>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</si>
  <si>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</si>
  <si>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</si>
  <si>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</si>
  <si>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</si>
  <si>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</si>
  <si>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</si>
  <si>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</si>
  <si>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</si>
  <si>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</si>
  <si>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</si>
  <si>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</si>
  <si>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</si>
  <si>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</si>
  <si>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</si>
  <si>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</si>
  <si>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</si>
  <si>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</si>
  <si>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</si>
  <si>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</si>
  <si>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</si>
  <si>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</si>
  <si>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</si>
  <si>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</si>
  <si>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</si>
  <si>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</si>
  <si>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</si>
  <si>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</si>
  <si>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</si>
  <si>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</si>
  <si>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</si>
  <si>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</si>
  <si>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</si>
  <si>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</si>
  <si>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</si>
  <si>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</si>
  <si>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</si>
  <si>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</si>
  <si>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</si>
  <si>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</si>
  <si>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</si>
  <si>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</si>
  <si>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</si>
  <si>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</si>
  <si>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</si>
  <si>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</si>
  <si>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</si>
  <si>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</si>
  <si>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</si>
  <si>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</si>
  <si>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</si>
  <si>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</si>
  <si>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</si>
  <si>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</si>
  <si>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</si>
  <si>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</si>
  <si>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</si>
  <si>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</si>
  <si>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</si>
  <si>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</si>
  <si>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</si>
  <si>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</si>
  <si>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</si>
  <si>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</si>
  <si>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</si>
  <si>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</si>
  <si>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</si>
  <si>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</si>
  <si>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</si>
  <si>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</si>
  <si>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</si>
  <si>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</si>
  <si>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</si>
  <si>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</si>
  <si>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</si>
  <si>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</si>
  <si>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</si>
  <si>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</si>
  <si>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</si>
  <si>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</si>
  <si>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</si>
  <si>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</si>
  <si>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</si>
  <si>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</si>
  <si>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</si>
  <si>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</si>
  <si>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</si>
  <si>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</si>
  <si>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</si>
  <si>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</si>
  <si>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</si>
  <si>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</si>
  <si>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</si>
  <si>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</si>
  <si>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</si>
  <si>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</si>
  <si>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</si>
  <si>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</si>
  <si>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</si>
  <si>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</si>
  <si>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</si>
  <si>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</si>
  <si>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</si>
  <si>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</si>
  <si>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</si>
  <si>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</si>
  <si>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</si>
  <si>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</si>
  <si>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</si>
  <si>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</si>
  <si>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</si>
  <si>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</si>
  <si>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</si>
  <si>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</si>
  <si>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</si>
  <si>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</si>
  <si>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</si>
  <si>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</si>
  <si>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</si>
  <si>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</si>
  <si>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</si>
  <si>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</si>
  <si>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</si>
  <si>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</si>
  <si>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</si>
  <si>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</si>
  <si>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</si>
  <si>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</si>
  <si>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</si>
  <si>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</si>
  <si>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</si>
  <si>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</si>
  <si>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</si>
  <si>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</si>
  <si>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</si>
  <si>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</si>
  <si>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</si>
  <si>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</si>
  <si>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</si>
  <si>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</si>
  <si>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</si>
  <si>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</si>
  <si>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</si>
  <si>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</si>
  <si>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</si>
  <si>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</si>
  <si>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</si>
  <si>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</si>
  <si>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</si>
  <si>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</si>
  <si>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</si>
  <si>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</si>
  <si>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</si>
  <si>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</si>
  <si>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</si>
  <si>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</si>
  <si>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</si>
  <si>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</si>
  <si>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</si>
  <si>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</si>
  <si>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</si>
  <si>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</si>
  <si>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</si>
  <si>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</si>
  <si>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</si>
  <si>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</si>
  <si>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</si>
  <si>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</si>
  <si>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</si>
  <si>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</si>
  <si>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</si>
  <si>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</si>
  <si>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</si>
  <si>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</si>
  <si>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</si>
  <si>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</si>
  <si>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</si>
  <si>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</si>
  <si>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</si>
  <si>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</si>
  <si>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</si>
  <si>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</si>
  <si>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</si>
  <si>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</si>
  <si>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</si>
  <si>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</si>
  <si>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</si>
  <si>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</si>
  <si>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</si>
  <si>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</si>
  <si>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</si>
  <si>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</si>
  <si>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</si>
  <si>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</si>
  <si>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</si>
  <si>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</si>
  <si>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</si>
  <si>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</si>
  <si>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</si>
  <si>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</si>
  <si>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</si>
  <si>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</si>
  <si>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</si>
  <si>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</si>
  <si>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</si>
  <si>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</si>
  <si>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</si>
  <si>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</si>
  <si>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</si>
  <si>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</si>
  <si>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</si>
  <si>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</si>
  <si>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</si>
  <si>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</si>
  <si>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</si>
  <si>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</si>
  <si>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</si>
  <si>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</si>
  <si>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</si>
  <si>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</si>
  <si>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</si>
  <si>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</si>
  <si>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</si>
  <si>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</si>
  <si>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</si>
  <si>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</si>
  <si>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</si>
  <si>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</si>
  <si>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</si>
  <si>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</si>
  <si>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</si>
  <si>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</si>
  <si>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</si>
  <si>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</si>
  <si>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</si>
  <si>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</si>
  <si>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</si>
  <si>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</si>
  <si>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</si>
  <si>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</si>
  <si>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</si>
  <si>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</si>
  <si>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</si>
  <si>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</si>
  <si>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</si>
  <si>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</si>
  <si>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</si>
  <si>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</si>
  <si>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</si>
  <si>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</si>
  <si>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</si>
  <si>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</si>
  <si>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</si>
  <si>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</si>
  <si>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</si>
  <si>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</si>
  <si>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</si>
  <si>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</si>
  <si>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</si>
  <si>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</si>
  <si>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</si>
  <si>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</si>
  <si>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</si>
  <si>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</si>
  <si>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</si>
  <si>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</si>
  <si>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</si>
  <si>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</si>
  <si>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</si>
  <si>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</si>
  <si>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</si>
  <si>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</si>
  <si>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</si>
  <si>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</si>
  <si>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</si>
  <si>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</si>
  <si>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</si>
  <si>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</si>
  <si>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</si>
  <si>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</si>
  <si>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</si>
  <si>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</si>
  <si>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</si>
  <si>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</si>
  <si>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</si>
  <si>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</si>
  <si>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</si>
  <si>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</si>
  <si>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</si>
  <si>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</si>
  <si>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</si>
  <si>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</si>
  <si>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</si>
  <si>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</si>
  <si>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</si>
  <si>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</si>
  <si>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</si>
  <si>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</si>
  <si>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</si>
  <si>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</si>
  <si>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</si>
  <si>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</si>
  <si>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</si>
  <si>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</si>
  <si>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</si>
  <si>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</si>
  <si>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</si>
  <si>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</si>
  <si>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</si>
  <si>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</si>
  <si>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</si>
  <si>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</si>
  <si>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</si>
  <si>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</si>
  <si>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</si>
  <si>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</si>
  <si>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</si>
  <si>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</si>
  <si>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</si>
  <si>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</si>
  <si>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</si>
  <si>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</si>
  <si>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</si>
  <si>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</si>
  <si>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</si>
  <si>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</si>
  <si>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</si>
  <si>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</si>
  <si>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</si>
  <si>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</si>
  <si>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</si>
  <si>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</si>
  <si>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</si>
  <si>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</si>
  <si>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</si>
  <si>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</si>
  <si>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</si>
  <si>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</si>
  <si>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</si>
  <si>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</si>
  <si>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</si>
  <si>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</si>
  <si>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</si>
  <si>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</si>
  <si>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</si>
  <si>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</si>
  <si>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</si>
  <si>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</si>
  <si>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</si>
  <si>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</si>
  <si>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</si>
  <si>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</si>
  <si>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</si>
  <si>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</si>
  <si>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</si>
  <si>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</si>
  <si>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</si>
  <si>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</si>
  <si>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</si>
  <si>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</si>
  <si>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</si>
  <si>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</si>
  <si>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</si>
  <si>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</si>
  <si>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</si>
  <si>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</si>
  <si>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</si>
  <si>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</si>
  <si>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</si>
  <si>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</si>
  <si>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</si>
  <si>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</si>
  <si>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</si>
  <si>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</si>
  <si>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</si>
  <si>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</si>
  <si>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</si>
  <si>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</si>
  <si>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</si>
  <si>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</si>
  <si>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</si>
  <si>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</si>
  <si>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</si>
  <si>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</si>
  <si>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</si>
  <si>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</si>
  <si>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</si>
  <si>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</si>
  <si>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</si>
  <si>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</si>
  <si>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</si>
  <si>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</si>
  <si>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</si>
  <si>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</si>
  <si>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</si>
  <si>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</si>
  <si>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</si>
  <si>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</si>
  <si>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</si>
  <si>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</si>
  <si>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</si>
  <si>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</si>
  <si>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</si>
  <si>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</si>
  <si>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</si>
  <si>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</si>
  <si>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</si>
  <si>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</si>
  <si>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</si>
  <si>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</si>
  <si>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</si>
  <si>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</si>
  <si>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</si>
  <si>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</si>
  <si>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</si>
  <si>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</si>
  <si>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</si>
  <si>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</si>
  <si>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</si>
  <si>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</si>
  <si>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</si>
  <si>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</si>
  <si>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</si>
  <si>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</si>
  <si>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</si>
  <si>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</si>
  <si>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</si>
  <si>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</si>
  <si>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</si>
  <si>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</si>
  <si>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</si>
  <si>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</si>
  <si>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</si>
  <si>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</si>
  <si>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</si>
  <si>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</si>
  <si>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</si>
  <si>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</si>
  <si>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</si>
  <si>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</si>
  <si>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</si>
  <si>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</si>
  <si>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</si>
  <si>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</si>
  <si>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</si>
  <si>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</si>
  <si>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</si>
  <si>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</si>
  <si>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</si>
  <si>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</si>
  <si>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</si>
  <si>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</si>
  <si>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</si>
  <si>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</si>
  <si>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</si>
  <si>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</si>
  <si>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</si>
  <si>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</si>
  <si>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</si>
  <si>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</si>
  <si>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</si>
  <si>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</si>
  <si>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</si>
  <si>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</si>
  <si>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</si>
  <si>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</si>
  <si>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</si>
  <si>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</si>
  <si>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</si>
  <si>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</si>
  <si>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</si>
  <si>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</si>
  <si>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</si>
  <si>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</si>
  <si>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</si>
  <si>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</si>
  <si>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</si>
  <si>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</si>
  <si>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</si>
  <si>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</si>
  <si>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</si>
  <si>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</si>
  <si>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</si>
  <si>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</si>
  <si>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</si>
  <si>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</si>
  <si>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</si>
  <si>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</si>
  <si>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</si>
  <si>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</si>
  <si>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</si>
  <si>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</si>
  <si>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</si>
  <si>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</si>
  <si>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</si>
  <si>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</si>
  <si>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</si>
  <si>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</si>
  <si>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</si>
  <si>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</si>
  <si>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</si>
  <si>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</si>
  <si>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</si>
  <si>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</si>
  <si>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</si>
  <si>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</si>
  <si>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</si>
  <si>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</si>
  <si>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</si>
  <si>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</si>
  <si>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</si>
  <si>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</si>
  <si>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</si>
  <si>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</si>
  <si>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</si>
  <si>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</si>
  <si>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</si>
  <si>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</si>
  <si>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</si>
  <si>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</si>
  <si>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</si>
  <si>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</si>
  <si>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</si>
  <si>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</si>
  <si>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</si>
  <si>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</si>
  <si>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</si>
  <si>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</si>
  <si>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</si>
  <si>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</si>
  <si>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</si>
  <si>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</si>
  <si>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</si>
  <si>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</si>
  <si>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</si>
  <si>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</si>
  <si>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</si>
  <si>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</si>
  <si>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</si>
  <si>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</si>
  <si>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</si>
  <si>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</si>
  <si>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</si>
  <si>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</si>
  <si>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</si>
  <si>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</si>
  <si>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</si>
  <si>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</si>
  <si>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</si>
  <si>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</si>
  <si>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</si>
  <si>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</si>
  <si>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</si>
  <si>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</si>
  <si>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</si>
  <si>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</si>
  <si>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</si>
  <si>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</si>
  <si>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</si>
  <si>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</si>
  <si>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</si>
  <si>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</si>
  <si>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</si>
  <si>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</si>
  <si>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</si>
  <si>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</si>
  <si>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</si>
  <si>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</si>
  <si>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</si>
  <si>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</si>
  <si>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</si>
  <si>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</si>
  <si>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</si>
  <si>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</si>
  <si>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</si>
  <si>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</si>
  <si>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</si>
  <si>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</si>
  <si>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</si>
  <si>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</si>
  <si>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</si>
  <si>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</si>
  <si>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</si>
  <si>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</si>
  <si>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</si>
  <si>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</si>
  <si>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</si>
  <si>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</si>
  <si>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</si>
  <si>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</si>
  <si>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</si>
  <si>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</si>
  <si>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</si>
  <si>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</si>
  <si>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</si>
  <si>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</si>
  <si>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</si>
  <si>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</si>
  <si>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</si>
  <si>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</si>
  <si>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</si>
  <si>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</si>
  <si>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</si>
  <si>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</si>
  <si>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</si>
  <si>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</si>
  <si>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</si>
  <si>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</si>
  <si>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</si>
  <si>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</si>
  <si>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</si>
  <si>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</si>
  <si>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</si>
  <si>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</si>
  <si>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</si>
  <si>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</si>
  <si>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</si>
  <si>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</si>
  <si>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</si>
  <si>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</si>
  <si>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</si>
  <si>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</si>
  <si>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</si>
  <si>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</si>
  <si>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</si>
  <si>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</si>
  <si>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</si>
  <si>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</si>
  <si>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</si>
  <si>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</si>
  <si>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</si>
  <si>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</si>
  <si>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</si>
  <si>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</si>
  <si>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</si>
  <si>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</si>
  <si>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</si>
  <si>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</si>
  <si>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</si>
  <si>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</si>
  <si>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</si>
  <si>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</si>
  <si>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</si>
  <si>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</si>
  <si>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</si>
  <si>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</si>
  <si>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</si>
  <si>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</si>
  <si>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</si>
  <si>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</si>
  <si>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</si>
  <si>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</si>
  <si>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</si>
  <si>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</si>
  <si>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</si>
  <si>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</si>
  <si>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</si>
  <si>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</si>
  <si>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</si>
  <si>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</si>
  <si>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</si>
  <si>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</si>
  <si>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</si>
  <si>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</si>
  <si>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</si>
  <si>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</si>
  <si>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</si>
  <si>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</si>
  <si>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</si>
  <si>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</si>
  <si>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</si>
  <si>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</si>
  <si>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</si>
  <si>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</si>
  <si>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</si>
  <si>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</si>
  <si>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</si>
  <si>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</si>
  <si>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</si>
  <si>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</si>
  <si>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</si>
  <si>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</si>
  <si>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</si>
  <si>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</si>
  <si>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</si>
  <si>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</si>
  <si>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</si>
  <si>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</si>
  <si>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</si>
  <si>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</si>
  <si>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</si>
  <si>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</si>
  <si>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</si>
  <si>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</si>
  <si>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</si>
  <si>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</si>
  <si>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</si>
  <si>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</si>
  <si>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</si>
  <si>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</si>
  <si>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</si>
  <si>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</si>
  <si>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</si>
  <si>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</si>
  <si>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</si>
  <si>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</si>
  <si>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</si>
  <si>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</si>
  <si>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</si>
  <si>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</si>
  <si>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</si>
  <si>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</si>
  <si>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</si>
  <si>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</si>
  <si>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</si>
  <si>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</si>
  <si>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</si>
  <si>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</si>
  <si>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</si>
  <si>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</si>
  <si>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</si>
  <si>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</si>
  <si>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</si>
  <si>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</si>
  <si>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</si>
  <si>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</si>
  <si>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</si>
  <si>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</si>
  <si>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</si>
  <si>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</si>
  <si>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</si>
  <si>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</si>
  <si>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</si>
  <si>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</si>
  <si>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</si>
  <si>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</si>
  <si>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</si>
  <si>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</si>
  <si>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</si>
  <si>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</si>
  <si>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</si>
  <si>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</si>
  <si>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</si>
  <si>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</si>
  <si>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</si>
  <si>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</si>
  <si>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</si>
  <si>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</si>
  <si>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</si>
  <si>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</si>
  <si>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</si>
  <si>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</si>
  <si>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</si>
  <si>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</si>
  <si>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</si>
  <si>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</si>
  <si>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</si>
  <si>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</si>
  <si>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</si>
  <si>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</si>
  <si>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</si>
  <si>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</si>
  <si>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</si>
  <si>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</si>
  <si>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</si>
  <si>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</si>
  <si>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</si>
  <si>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</si>
  <si>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</si>
  <si>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</si>
  <si>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</si>
  <si>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</si>
  <si>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</si>
  <si>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</si>
  <si>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</si>
  <si>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</si>
  <si>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</si>
  <si>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</si>
  <si>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</si>
  <si>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</si>
  <si>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</si>
  <si>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</si>
  <si>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</si>
  <si>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</si>
  <si>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</si>
  <si>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</si>
  <si>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</si>
  <si>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</si>
  <si>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</si>
  <si>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</si>
  <si>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</si>
  <si>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</si>
  <si>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</si>
  <si>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</si>
  <si>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</si>
  <si>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</si>
  <si>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</si>
  <si>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</si>
  <si>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</si>
  <si>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</si>
  <si>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</si>
  <si>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</si>
  <si>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</si>
  <si>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</si>
  <si>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</si>
  <si>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</si>
  <si>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</si>
  <si>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</si>
  <si>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</si>
  <si>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</si>
  <si>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</si>
  <si>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</si>
  <si>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</si>
  <si>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</si>
  <si>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</si>
  <si>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</si>
  <si>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</si>
  <si>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</si>
  <si>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</si>
  <si>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</si>
  <si>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</si>
  <si>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</si>
  <si>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</si>
  <si>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</si>
  <si>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</si>
  <si>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</si>
  <si>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</si>
  <si>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</si>
  <si>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</si>
  <si>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</si>
  <si>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</si>
  <si>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</si>
  <si>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</si>
  <si>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</si>
  <si>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</si>
  <si>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</si>
  <si>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</si>
  <si>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</si>
  <si>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</si>
  <si>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</si>
  <si>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</si>
  <si>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</si>
  <si>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</si>
  <si>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</si>
  <si>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</si>
  <si>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</si>
  <si>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</si>
  <si>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</si>
  <si>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</si>
  <si>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</si>
  <si>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</si>
  <si>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</si>
  <si>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</si>
  <si>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</si>
  <si>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</si>
  <si>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</si>
  <si>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</si>
  <si>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</si>
  <si>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</si>
  <si>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</si>
  <si>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</si>
  <si>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</si>
  <si>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</si>
  <si>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</si>
  <si>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</si>
  <si>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</si>
  <si>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</si>
  <si>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</si>
  <si>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</si>
  <si>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</si>
  <si>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</si>
  <si>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</si>
  <si>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</si>
  <si>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</si>
  <si>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</si>
  <si>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</si>
  <si>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</si>
  <si>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</si>
  <si>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</si>
  <si>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</si>
  <si>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</si>
  <si>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</si>
  <si>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</si>
  <si>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</si>
  <si>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</si>
  <si>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</si>
  <si>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</si>
  <si>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</si>
  <si>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</si>
  <si>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</si>
  <si>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</si>
  <si>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</si>
  <si>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</si>
  <si>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</si>
  <si>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</si>
  <si>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</si>
  <si>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</si>
  <si>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</si>
  <si>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</si>
  <si>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</si>
  <si>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</si>
  <si>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</si>
  <si>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</si>
  <si>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</si>
  <si>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</si>
  <si>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</si>
  <si>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</si>
  <si>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</si>
  <si>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</si>
  <si>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</si>
  <si>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</si>
  <si>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</si>
  <si>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</si>
  <si>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</si>
  <si>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</si>
  <si>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</si>
  <si>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</si>
  <si>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</si>
  <si>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</si>
  <si>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</si>
  <si>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</si>
  <si>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</si>
  <si>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</si>
  <si>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</si>
  <si>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</si>
  <si>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</si>
  <si>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</si>
  <si>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</si>
  <si>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</si>
  <si>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</si>
  <si>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</si>
  <si>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</si>
  <si>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</si>
  <si>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</si>
  <si>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</si>
  <si>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</si>
  <si>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</si>
  <si>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</si>
  <si>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</si>
  <si>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</si>
  <si>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</si>
  <si>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</si>
  <si>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</si>
  <si>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</si>
  <si>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</si>
  <si>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</si>
  <si>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</si>
  <si>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</si>
  <si>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</si>
  <si>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</si>
  <si>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</si>
  <si>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</si>
  <si>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</si>
  <si>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</si>
  <si>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</si>
  <si>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</si>
  <si>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</si>
  <si>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</si>
  <si>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</si>
  <si>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</si>
  <si>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</si>
  <si>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</si>
  <si>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</si>
  <si>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</si>
  <si>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</si>
  <si>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</si>
  <si>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</si>
  <si>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</si>
  <si>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</si>
  <si>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</si>
  <si>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</si>
  <si>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</si>
  <si>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</si>
  <si>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</si>
  <si>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</si>
  <si>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</si>
  <si>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</si>
  <si>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</si>
  <si>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</si>
  <si>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</si>
  <si>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</si>
  <si>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</si>
  <si>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</si>
  <si>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</si>
  <si>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</si>
  <si>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</si>
  <si>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</si>
  <si>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</si>
  <si>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</si>
  <si>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</si>
  <si>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</si>
  <si>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</si>
  <si>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</si>
  <si>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</si>
  <si>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</si>
  <si>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</si>
  <si>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</si>
  <si>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</si>
  <si>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</si>
  <si>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</si>
  <si>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</si>
  <si>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</si>
  <si>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</si>
  <si>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</si>
  <si>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</si>
  <si>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</si>
  <si>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</si>
  <si>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</si>
  <si>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</si>
  <si>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</si>
  <si>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</si>
  <si>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</si>
  <si>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</si>
  <si>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</si>
  <si>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</si>
  <si>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</si>
  <si>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</si>
  <si>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</si>
  <si>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</si>
  <si>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</si>
  <si>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</si>
  <si>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</si>
  <si>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</si>
  <si>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</si>
  <si>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</si>
  <si>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</si>
  <si>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</si>
  <si>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</si>
  <si>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</si>
  <si>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</si>
  <si>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</si>
  <si>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</si>
  <si>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</si>
  <si>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</si>
  <si>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</si>
  <si>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</si>
  <si>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</si>
  <si>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</si>
  <si>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</si>
  <si>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</si>
  <si>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</si>
  <si>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</si>
  <si>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</si>
  <si>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</si>
  <si>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</si>
  <si>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</si>
  <si>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</si>
  <si>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</si>
  <si>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</si>
  <si>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</si>
  <si>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</si>
  <si>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</si>
  <si>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</si>
  <si>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</si>
  <si>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</si>
  <si>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</si>
  <si>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</si>
  <si>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</si>
  <si>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</si>
  <si>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</si>
  <si>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</si>
  <si>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</si>
  <si>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</si>
  <si>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</si>
  <si>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</si>
  <si>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</si>
  <si>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</si>
  <si>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</si>
  <si>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</si>
  <si>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</si>
  <si>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</si>
  <si>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</si>
  <si>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</si>
  <si>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</si>
  <si>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</si>
  <si>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</si>
  <si>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</si>
  <si>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</si>
  <si>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</si>
  <si>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</si>
  <si>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</si>
  <si>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</si>
  <si>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</si>
  <si>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</si>
  <si>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</si>
  <si>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</si>
  <si>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</si>
  <si>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</si>
  <si>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</si>
  <si>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</si>
  <si>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</si>
  <si>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</si>
  <si>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</si>
  <si>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</si>
  <si>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</si>
  <si>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</si>
  <si>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</si>
  <si>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</si>
  <si>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</si>
  <si>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</si>
  <si>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</si>
  <si>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</si>
  <si>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</si>
  <si>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</si>
  <si>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</si>
  <si>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</si>
  <si>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</si>
  <si>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</si>
  <si>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</si>
  <si>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</si>
  <si>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</si>
  <si>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</si>
  <si>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</si>
  <si>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</si>
  <si>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</si>
  <si>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</si>
  <si>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</si>
  <si>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</si>
  <si>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</si>
  <si>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</si>
  <si>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</si>
  <si>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</si>
  <si>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</si>
  <si>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</si>
  <si>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</si>
  <si>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</si>
  <si>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</si>
  <si>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</si>
  <si>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</si>
  <si>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</si>
  <si>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</si>
  <si>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</si>
  <si>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</si>
  <si>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</si>
  <si>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</si>
  <si>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</si>
  <si>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</si>
  <si>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</si>
  <si>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</si>
  <si>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</si>
  <si>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</si>
  <si>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</si>
  <si>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</si>
  <si>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</si>
  <si>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</si>
  <si>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</si>
  <si>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</si>
  <si>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</si>
  <si>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</si>
  <si>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</si>
  <si>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</si>
  <si>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</si>
  <si>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</si>
  <si>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</si>
  <si>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</si>
  <si>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</si>
  <si>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</si>
  <si>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</si>
  <si>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</si>
  <si>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</si>
  <si>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</si>
  <si>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</si>
  <si>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</si>
  <si>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</si>
  <si>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</si>
  <si>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</si>
  <si>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</si>
  <si>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</si>
  <si>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</si>
  <si>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</si>
  <si>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</si>
  <si>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</si>
  <si>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</si>
  <si>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</si>
  <si>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</si>
  <si>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</si>
  <si>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</si>
  <si>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</si>
  <si>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</si>
  <si>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</si>
  <si>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</si>
  <si>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</si>
  <si>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</si>
  <si>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</si>
  <si>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</si>
  <si>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</si>
  <si>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</si>
  <si>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</si>
  <si>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</si>
  <si>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</si>
  <si>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</si>
  <si>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</si>
  <si>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</si>
  <si>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</si>
  <si>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</si>
  <si>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</si>
  <si>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</si>
  <si>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</si>
  <si>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</si>
  <si>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</si>
  <si>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</si>
  <si>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</si>
  <si>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</si>
  <si>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</si>
  <si>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</si>
  <si>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</si>
  <si>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</si>
  <si>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</si>
  <si>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</si>
  <si>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</si>
  <si>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</si>
  <si>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</si>
  <si>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</si>
  <si>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</si>
  <si>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</si>
  <si>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</si>
  <si>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</si>
  <si>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</si>
  <si>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</si>
  <si>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</si>
  <si>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</si>
  <si>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</si>
  <si>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</si>
  <si>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</si>
  <si>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</si>
  <si>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</si>
  <si>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</si>
  <si>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</si>
  <si>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</si>
  <si>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</si>
  <si>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</si>
  <si>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</si>
  <si>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</si>
  <si>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</si>
  <si>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</si>
  <si>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</si>
  <si>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</si>
  <si>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</si>
  <si>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</si>
  <si>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</si>
  <si>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</si>
  <si>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</si>
  <si>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</si>
  <si>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</si>
  <si>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</si>
  <si>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</si>
  <si>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</si>
  <si>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</si>
  <si>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</si>
  <si>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</si>
  <si>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</si>
  <si>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</si>
  <si>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</si>
  <si>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</si>
  <si>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</si>
  <si>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</si>
  <si>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</si>
  <si>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</si>
  <si>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</si>
  <si>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</si>
  <si>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</si>
  <si>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</si>
  <si>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</si>
  <si>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</si>
  <si>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</si>
  <si>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</si>
  <si>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</si>
  <si>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</si>
  <si>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</si>
  <si>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</si>
  <si>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</si>
  <si>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</si>
  <si>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</si>
  <si>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</si>
  <si>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</si>
  <si>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</si>
  <si>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</si>
  <si>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</si>
  <si>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</si>
  <si>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</si>
  <si>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</si>
  <si>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</si>
  <si>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</si>
  <si>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</si>
  <si>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</si>
  <si>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</si>
  <si>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</si>
  <si>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</si>
  <si>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</si>
  <si>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</si>
  <si>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</si>
  <si>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</si>
  <si>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</si>
  <si>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</si>
  <si>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</si>
  <si>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</si>
  <si>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</si>
  <si>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</si>
  <si>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</si>
  <si>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</si>
  <si>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</si>
  <si>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</si>
  <si>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</si>
  <si>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</si>
  <si>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</si>
  <si>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</si>
  <si>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</si>
  <si>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</si>
  <si>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</si>
  <si>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</si>
  <si>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</si>
  <si>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</si>
  <si>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</si>
  <si>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</si>
  <si>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</si>
  <si>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</si>
  <si>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</si>
  <si>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</si>
  <si>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</si>
  <si>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</si>
  <si>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</si>
  <si>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</si>
  <si>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</si>
  <si>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</si>
  <si>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</si>
  <si>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</si>
  <si>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</si>
  <si>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</si>
  <si>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</si>
  <si>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</si>
  <si>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</si>
  <si>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</si>
  <si>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</si>
  <si>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</si>
  <si>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</si>
  <si>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</si>
  <si>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</si>
  <si>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</si>
  <si>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</si>
  <si>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</si>
  <si>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</si>
  <si>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</si>
  <si>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</si>
  <si>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</si>
  <si>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</si>
  <si>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</si>
  <si>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</si>
  <si>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</si>
  <si>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</si>
  <si>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</si>
  <si>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</si>
  <si>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</si>
  <si>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</si>
  <si>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</si>
  <si>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</si>
  <si>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</si>
  <si>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</si>
  <si>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</si>
  <si>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</si>
  <si>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</si>
  <si>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</si>
  <si>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</si>
  <si>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</si>
  <si>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</si>
  <si>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</si>
  <si>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</si>
  <si>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</si>
  <si>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</si>
  <si>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</si>
  <si>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</si>
  <si>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</si>
  <si>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</si>
  <si>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</si>
  <si>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</si>
  <si>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</si>
  <si>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</si>
  <si>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</si>
  <si>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</si>
  <si>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</si>
  <si>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</si>
  <si>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</si>
  <si>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</si>
  <si>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</si>
  <si>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</si>
  <si>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</si>
  <si>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</si>
  <si>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</si>
  <si>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</si>
  <si>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</si>
  <si>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</si>
  <si>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</si>
  <si>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</si>
  <si>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</si>
  <si>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</si>
  <si>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</si>
  <si>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</si>
  <si>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</si>
  <si>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</si>
  <si>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</si>
  <si>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</si>
  <si>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</si>
  <si>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</si>
  <si>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</si>
  <si>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</si>
  <si>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</si>
  <si>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</si>
  <si>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</si>
  <si>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</si>
  <si>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</si>
  <si>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</si>
  <si>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</si>
  <si>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</si>
  <si>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</si>
  <si>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</si>
  <si>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</si>
  <si>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</si>
  <si>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</si>
  <si>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</si>
  <si>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</si>
  <si>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</si>
  <si>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</si>
  <si>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</si>
  <si>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</si>
  <si>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</si>
  <si>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</si>
  <si>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</si>
  <si>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</si>
  <si>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</si>
  <si>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</si>
  <si>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</si>
  <si>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</si>
  <si>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</si>
  <si>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</si>
  <si>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</si>
  <si>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</si>
  <si>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</si>
  <si>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</si>
  <si>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</si>
  <si>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</si>
  <si>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</si>
  <si>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</si>
  <si>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</si>
  <si>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</si>
  <si>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</si>
  <si>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</si>
  <si>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</si>
  <si>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</si>
  <si>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</si>
  <si>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</si>
  <si>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</si>
  <si>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</si>
  <si>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</si>
  <si>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</si>
  <si>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</si>
  <si>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</si>
  <si>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</si>
  <si>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</si>
  <si>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</si>
  <si>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</si>
  <si>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</si>
  <si>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</si>
  <si>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</si>
  <si>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</si>
  <si>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</si>
  <si>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</si>
  <si>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</si>
  <si>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</si>
  <si>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</si>
  <si>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</si>
  <si>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</si>
  <si>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</si>
  <si>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</si>
  <si>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</si>
  <si>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</si>
  <si>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</si>
  <si>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</si>
  <si>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</si>
  <si>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</si>
  <si>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</si>
  <si>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</si>
  <si>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</si>
  <si>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</si>
  <si>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</si>
  <si>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</si>
  <si>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</si>
  <si>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</si>
  <si>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</si>
  <si>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</si>
  <si>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</si>
  <si>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</si>
  <si>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</si>
  <si>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</si>
  <si>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</si>
  <si>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</si>
  <si>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</si>
  <si>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</si>
  <si>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</si>
  <si>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</si>
  <si>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</si>
  <si>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</si>
  <si>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</si>
  <si>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</si>
  <si>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</si>
  <si>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</si>
  <si>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</si>
  <si>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</si>
  <si>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</si>
  <si>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</si>
  <si>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</si>
  <si>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</si>
  <si>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</si>
  <si>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</si>
  <si>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</si>
  <si>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</si>
  <si>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</si>
  <si>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</si>
  <si>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</si>
  <si>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</si>
  <si>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</si>
  <si>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</si>
  <si>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</si>
  <si>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</si>
  <si>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</si>
  <si>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</si>
  <si>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</si>
  <si>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</si>
  <si>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</si>
  <si>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</si>
  <si>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</si>
  <si>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</si>
  <si>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</si>
  <si>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</si>
  <si>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</si>
  <si>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</si>
  <si>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</si>
  <si>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</si>
  <si>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</si>
  <si>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</si>
  <si>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</si>
  <si>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</si>
  <si>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</si>
  <si>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</si>
  <si>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</si>
  <si>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</si>
  <si>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</si>
  <si>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</si>
  <si>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</si>
  <si>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</si>
  <si>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</si>
  <si>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</si>
  <si>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</si>
  <si>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</si>
  <si>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</si>
  <si>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</si>
  <si>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</si>
  <si>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</si>
  <si>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</si>
  <si>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</si>
  <si>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</si>
  <si>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</si>
  <si>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</si>
  <si>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</si>
  <si>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</si>
  <si>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</si>
  <si>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</si>
  <si>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</si>
  <si>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</si>
  <si>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</si>
  <si>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</si>
  <si>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</si>
  <si>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</si>
  <si>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</si>
  <si>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</si>
  <si>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</si>
  <si>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</si>
  <si>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</si>
  <si>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</si>
  <si>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</si>
  <si>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</si>
  <si>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</si>
  <si>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</si>
  <si>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</si>
  <si>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</si>
  <si>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</si>
  <si>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</si>
  <si>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</si>
  <si>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</si>
  <si>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</si>
  <si>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</si>
  <si>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</si>
  <si>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</si>
  <si>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</si>
  <si>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</si>
  <si>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</si>
  <si>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</si>
  <si>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</si>
  <si>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</si>
  <si>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</si>
  <si>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</si>
  <si>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</si>
  <si>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</si>
  <si>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</si>
  <si>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</si>
  <si>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</si>
  <si>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</si>
  <si>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</si>
  <si>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</si>
  <si>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</si>
  <si>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</si>
  <si>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</si>
  <si>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</si>
  <si>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</si>
  <si>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</si>
  <si>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</si>
  <si>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</si>
  <si>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</si>
  <si>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</si>
  <si>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</si>
  <si>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</si>
  <si>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</si>
  <si>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</si>
  <si>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</si>
  <si>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</si>
  <si>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</si>
  <si>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</si>
  <si>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</si>
  <si>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</si>
  <si>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</si>
  <si>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</si>
  <si>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</si>
  <si>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</si>
  <si>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</si>
  <si>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</si>
  <si>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</si>
  <si>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</si>
  <si>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</si>
  <si>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</si>
  <si>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</si>
  <si>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</si>
  <si>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</si>
  <si>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</si>
  <si>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</si>
  <si>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</si>
  <si>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</si>
  <si>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</si>
  <si>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</si>
  <si>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</si>
  <si>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</si>
  <si>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</si>
  <si>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</si>
  <si>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</si>
  <si>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</si>
  <si>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</si>
  <si>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</si>
  <si>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</si>
  <si>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</si>
  <si>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</si>
  <si>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</si>
  <si>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</si>
  <si>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</si>
  <si>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</si>
  <si>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</si>
  <si>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</si>
  <si>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</si>
  <si>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</si>
  <si>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</si>
  <si>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</si>
  <si>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</si>
  <si>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</si>
  <si>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</si>
  <si>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</si>
  <si>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</si>
  <si>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</si>
  <si>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</si>
  <si>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</si>
  <si>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</si>
  <si>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</si>
  <si>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</si>
  <si>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</si>
  <si>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</si>
  <si>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</si>
  <si>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</si>
  <si>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</si>
  <si>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</si>
  <si>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</si>
  <si>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</si>
  <si>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</si>
  <si>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</si>
  <si>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</si>
  <si>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</si>
  <si>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</si>
  <si>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</si>
  <si>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</si>
  <si>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</si>
  <si>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</si>
  <si>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</si>
  <si>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</si>
  <si>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</si>
  <si>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</si>
  <si>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</si>
  <si>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</si>
  <si>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</si>
  <si>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</si>
  <si>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</si>
  <si>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</si>
  <si>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</si>
  <si>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</si>
  <si>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</si>
  <si>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</si>
  <si>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</si>
  <si>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</si>
  <si>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</si>
  <si>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</si>
  <si>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</si>
  <si>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</si>
  <si>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</si>
  <si>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</si>
  <si>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</si>
  <si>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</si>
  <si>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</si>
  <si>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</si>
  <si>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</si>
  <si>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</si>
  <si>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</si>
  <si>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</si>
  <si>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</si>
  <si>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</si>
  <si>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</si>
  <si>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</si>
  <si>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</si>
  <si>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</si>
  <si>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</si>
  <si>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</si>
  <si>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</si>
  <si>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</si>
  <si>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</si>
  <si>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</si>
  <si>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</si>
  <si>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</si>
  <si>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</si>
  <si>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</si>
  <si>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</si>
  <si>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</si>
  <si>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</si>
  <si>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</si>
  <si>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</si>
  <si>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</si>
  <si>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</si>
  <si>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</si>
  <si>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</si>
  <si>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</si>
  <si>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</si>
  <si>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</si>
  <si>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</si>
  <si>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</si>
  <si>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</si>
  <si>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</si>
  <si>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</si>
  <si>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</si>
  <si>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</si>
  <si>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</si>
  <si>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</si>
  <si>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</si>
  <si>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</si>
  <si>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</si>
  <si>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</si>
  <si>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</si>
  <si>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</si>
  <si>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</si>
  <si>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</si>
  <si>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</si>
  <si>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</si>
  <si>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</si>
  <si>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</si>
  <si>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</si>
  <si>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</si>
  <si>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</si>
  <si>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</si>
  <si>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</si>
  <si>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</si>
  <si>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</si>
  <si>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</si>
  <si>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</si>
  <si>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</si>
  <si>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</si>
  <si>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</si>
  <si>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</si>
  <si>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</si>
  <si>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</si>
  <si>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</si>
  <si>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</si>
  <si>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</si>
  <si>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</si>
  <si>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</si>
  <si>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</si>
  <si>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</si>
  <si>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</si>
  <si>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</si>
  <si>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</si>
  <si>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</si>
  <si>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</si>
  <si>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</si>
  <si>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</si>
  <si>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</si>
  <si>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</si>
  <si>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</si>
  <si>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</si>
  <si>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</si>
  <si>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</si>
  <si>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</si>
  <si>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</si>
  <si>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</si>
  <si>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</si>
  <si>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</si>
  <si>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</si>
  <si>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</si>
  <si>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</si>
  <si>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</si>
  <si>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</si>
  <si>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</si>
  <si>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</si>
  <si>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</si>
  <si>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</si>
  <si>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</si>
  <si>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</si>
  <si>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</si>
  <si>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</si>
  <si>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</si>
  <si>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</si>
  <si>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</si>
  <si>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</si>
  <si>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</si>
  <si>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</si>
  <si>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</si>
  <si>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</si>
  <si>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</si>
  <si>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</si>
  <si>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</si>
  <si>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</si>
  <si>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</si>
  <si>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</si>
  <si>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</si>
  <si>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</si>
  <si>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</si>
  <si>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</si>
  <si>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</si>
  <si>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</si>
  <si>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</si>
  <si>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</si>
  <si>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</si>
  <si>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</si>
  <si>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</si>
  <si>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</si>
  <si>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</si>
  <si>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</si>
  <si>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</si>
  <si>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</si>
  <si>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</si>
  <si>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</si>
  <si>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</si>
  <si>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</si>
  <si>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</si>
  <si>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</si>
  <si>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</si>
  <si>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</si>
  <si>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</si>
  <si>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</si>
  <si>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</si>
  <si>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</si>
  <si>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</si>
  <si>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</si>
  <si>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</si>
  <si>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</si>
  <si>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</si>
  <si>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</si>
  <si>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</si>
  <si>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</si>
  <si>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</si>
  <si>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</si>
  <si>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</si>
  <si>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</si>
  <si>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</si>
  <si>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</si>
  <si>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</si>
  <si>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</si>
  <si>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</si>
  <si>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</si>
  <si>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</si>
  <si>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</si>
  <si>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</si>
  <si>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</si>
  <si>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</si>
  <si>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</si>
  <si>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</si>
  <si>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</si>
  <si>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</si>
  <si>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</si>
  <si>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</si>
  <si>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</si>
  <si>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</si>
  <si>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</si>
  <si>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</si>
  <si>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</si>
  <si>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</si>
  <si>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</si>
  <si>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</si>
  <si>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</si>
  <si>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</si>
  <si>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</si>
  <si>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</si>
  <si>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</si>
  <si>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</si>
  <si>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</si>
  <si>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</si>
  <si>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</si>
  <si>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</si>
  <si>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</si>
  <si>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</si>
  <si>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</si>
  <si>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</si>
  <si>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</si>
  <si>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</si>
  <si>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</si>
  <si>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</si>
  <si>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</si>
  <si>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</si>
  <si>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</si>
  <si>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</si>
  <si>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</si>
  <si>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</si>
  <si>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</si>
  <si>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</si>
  <si>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</si>
  <si>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</si>
  <si>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</si>
  <si>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</si>
  <si>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</si>
  <si>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</si>
  <si>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</si>
  <si>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</si>
  <si>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</si>
  <si>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</si>
  <si>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</si>
  <si>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</si>
  <si>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</si>
  <si>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</si>
  <si>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</si>
  <si>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</si>
  <si>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</si>
  <si>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</si>
  <si>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</si>
  <si>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</si>
  <si>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</si>
  <si>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</si>
  <si>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</si>
  <si>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</si>
  <si>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</si>
  <si>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</si>
  <si>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</si>
  <si>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</si>
  <si>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</si>
  <si>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</si>
  <si>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</si>
  <si>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</si>
  <si>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</si>
  <si>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</si>
  <si>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</si>
  <si>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</si>
  <si>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</si>
  <si>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</si>
  <si>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</si>
  <si>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</si>
  <si>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</si>
  <si>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</si>
  <si>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</si>
  <si>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</si>
  <si>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</si>
  <si>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</si>
  <si>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</si>
  <si>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</si>
  <si>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</si>
  <si>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</si>
  <si>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</si>
  <si>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</si>
  <si>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</si>
  <si>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</si>
  <si>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</si>
  <si>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</si>
  <si>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</si>
  <si>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</si>
  <si>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</si>
  <si>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</si>
  <si>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</si>
  <si>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</si>
  <si>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</si>
  <si>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</si>
  <si>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</si>
  <si>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</si>
  <si>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</si>
  <si>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</si>
  <si>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</si>
  <si>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</si>
  <si>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</si>
  <si>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</si>
  <si>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</si>
  <si>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</si>
  <si>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</si>
  <si>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</si>
  <si>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</si>
  <si>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</si>
  <si>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</si>
  <si>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</si>
  <si>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</si>
  <si>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</si>
  <si>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</si>
  <si>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</si>
  <si>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</si>
  <si>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</si>
  <si>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</si>
  <si>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</si>
  <si>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</si>
  <si>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</si>
  <si>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</si>
  <si>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</si>
  <si>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</si>
  <si>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</si>
  <si>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</si>
  <si>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</si>
  <si>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</si>
  <si>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</si>
  <si>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</si>
  <si>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</si>
  <si>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</si>
  <si>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</si>
  <si>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</si>
  <si>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</si>
  <si>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</si>
  <si>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</si>
  <si>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</si>
  <si>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</si>
  <si>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</si>
  <si>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</si>
  <si>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</si>
  <si>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</si>
  <si>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</si>
  <si>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</si>
  <si>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</si>
  <si>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</si>
  <si>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</si>
  <si>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</si>
  <si>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</si>
  <si>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</si>
  <si>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</si>
  <si>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</si>
  <si>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</si>
  <si>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</si>
  <si>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</si>
  <si>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</si>
  <si>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</si>
  <si>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</si>
  <si>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</si>
  <si>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</si>
  <si>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</si>
  <si>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</si>
  <si>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</si>
  <si>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</si>
  <si>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</si>
  <si>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</si>
  <si>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</si>
  <si>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</si>
  <si>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</si>
  <si>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</si>
  <si>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</si>
  <si>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</si>
  <si>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</si>
  <si>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</si>
  <si>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</si>
  <si>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</si>
  <si>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</si>
  <si>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</si>
  <si>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</si>
  <si>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</si>
  <si>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</si>
  <si>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</si>
  <si>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</si>
  <si>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</si>
  <si>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</si>
  <si>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</si>
  <si>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</si>
  <si>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</si>
  <si>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</si>
  <si>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</si>
  <si>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</si>
  <si>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</si>
  <si>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</si>
  <si>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</si>
  <si>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</si>
  <si>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</si>
  <si>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</si>
  <si>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</si>
  <si>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</si>
  <si>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</si>
  <si>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</si>
  <si>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</si>
  <si>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</si>
  <si>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</si>
  <si>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</si>
  <si>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</si>
  <si>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</si>
  <si>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</si>
  <si>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</si>
  <si>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</si>
  <si>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</si>
  <si>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</si>
  <si>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</si>
  <si>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</si>
  <si>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</si>
  <si>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</si>
  <si>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</si>
  <si>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</si>
  <si>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</si>
  <si>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</si>
  <si>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</si>
  <si>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</si>
  <si>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</si>
  <si>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</si>
  <si>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</si>
  <si>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</si>
  <si>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</si>
  <si>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</si>
  <si>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</si>
  <si>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</si>
  <si>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</si>
  <si>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</si>
  <si>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</si>
  <si>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</si>
  <si>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</si>
  <si>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</si>
  <si>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</si>
  <si>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</si>
  <si>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</si>
  <si>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</si>
  <si>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</si>
  <si>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</si>
  <si>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</si>
  <si>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</si>
  <si>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</si>
  <si>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</si>
  <si>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</si>
  <si>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</si>
  <si>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</si>
  <si>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</si>
  <si>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</si>
  <si>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</si>
  <si>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</si>
  <si>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</si>
  <si>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</si>
  <si>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</si>
  <si>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</si>
  <si>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</si>
  <si>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</si>
  <si>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</si>
  <si>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</si>
  <si>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</si>
  <si>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</si>
  <si>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</si>
  <si>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</si>
  <si>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</si>
  <si>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</si>
  <si>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</si>
  <si>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</si>
  <si>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</si>
  <si>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</si>
  <si>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</si>
  <si>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</si>
  <si>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</si>
  <si>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</si>
  <si>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</si>
  <si>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</si>
  <si>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</si>
  <si>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</si>
  <si>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</si>
  <si>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</si>
  <si>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</si>
  <si>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</si>
  <si>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</si>
  <si>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</si>
  <si>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</si>
  <si>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</si>
  <si>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</si>
  <si>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</si>
  <si>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</si>
  <si>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</si>
  <si>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</si>
  <si>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</si>
  <si>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</si>
  <si>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</si>
  <si>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</si>
  <si>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</si>
  <si>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</si>
  <si>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</si>
  <si>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</si>
  <si>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</si>
  <si>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</si>
  <si>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</si>
  <si>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</si>
  <si>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</si>
  <si>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</si>
  <si>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</si>
  <si>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</si>
  <si>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</si>
  <si>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</si>
  <si>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</si>
  <si>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</si>
  <si>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</si>
  <si>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</si>
  <si>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</si>
  <si>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</si>
  <si>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</si>
  <si>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</si>
  <si>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</si>
  <si>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</si>
  <si>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</si>
  <si>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</si>
  <si>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</si>
  <si>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</si>
  <si>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</si>
  <si>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</si>
  <si>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</si>
  <si>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</si>
  <si>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</si>
  <si>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</si>
  <si>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</si>
  <si>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</si>
  <si>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</si>
  <si>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</si>
  <si>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</si>
  <si>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</si>
  <si>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</si>
  <si>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</si>
  <si>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</si>
  <si>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</si>
  <si>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</si>
  <si>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</si>
  <si>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</si>
  <si>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</si>
  <si>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</si>
  <si>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</si>
  <si>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</si>
  <si>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</si>
  <si>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</si>
  <si>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</si>
  <si>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</si>
  <si>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</si>
  <si>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</si>
  <si>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</si>
  <si>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</si>
  <si>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</si>
  <si>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</si>
  <si>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</si>
  <si>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</si>
  <si>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</si>
  <si>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</si>
  <si>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</si>
  <si>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</si>
  <si>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</si>
  <si>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</si>
  <si>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</si>
  <si>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</si>
  <si>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</si>
  <si>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</si>
  <si>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</si>
  <si>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</si>
  <si>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</si>
  <si>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</si>
  <si>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</si>
  <si>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</si>
  <si>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</si>
  <si>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</si>
  <si>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</si>
  <si>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</si>
  <si>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</si>
  <si>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</si>
  <si>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</si>
  <si>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</si>
  <si>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</si>
  <si>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</si>
  <si>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</si>
  <si>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</si>
  <si>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</si>
  <si>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</si>
  <si>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</si>
  <si>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</si>
  <si>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</si>
  <si>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</si>
  <si>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</si>
  <si>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</si>
  <si>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</si>
  <si>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</si>
  <si>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</si>
  <si>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</si>
  <si>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</si>
  <si>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</si>
  <si>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</si>
  <si>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</si>
  <si>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</si>
  <si>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</si>
  <si>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</si>
  <si>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</si>
  <si>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</si>
  <si>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</si>
  <si>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</si>
  <si>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</si>
  <si>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</si>
  <si>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</si>
  <si>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</si>
  <si>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</si>
  <si>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</si>
  <si>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</si>
  <si>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</si>
  <si>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</si>
  <si>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</si>
  <si>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</si>
  <si>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</si>
  <si>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</si>
  <si>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</si>
  <si>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</si>
  <si>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</si>
  <si>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</si>
  <si>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</si>
  <si>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</si>
  <si>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</si>
  <si>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</si>
  <si>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</si>
  <si>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</si>
  <si>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</si>
  <si>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</si>
  <si>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</si>
  <si>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</si>
  <si>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</si>
  <si>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</si>
  <si>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</si>
  <si>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</si>
  <si>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</si>
  <si>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</si>
  <si>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</si>
  <si>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</si>
  <si>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</si>
  <si>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</si>
  <si>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</si>
  <si>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</si>
  <si>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</si>
  <si>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</si>
  <si>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</si>
  <si>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</si>
  <si>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</si>
  <si>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</si>
  <si>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</si>
  <si>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</si>
  <si>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</si>
  <si>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</si>
  <si>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</si>
  <si>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</si>
  <si>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</si>
  <si>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</si>
  <si>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</si>
  <si>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</si>
  <si>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</si>
  <si>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</si>
  <si>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</si>
  <si>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</si>
  <si>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</si>
  <si>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</si>
  <si>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</si>
  <si>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</si>
  <si>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</si>
  <si>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</si>
  <si>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</si>
  <si>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</si>
  <si>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</si>
  <si>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</si>
  <si>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</si>
  <si>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</si>
  <si>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</si>
  <si>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</si>
  <si>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</si>
  <si>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</si>
  <si>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</si>
  <si>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</si>
  <si>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</si>
  <si>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</si>
  <si>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</si>
  <si>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</si>
  <si>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</si>
  <si>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</si>
  <si>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</si>
  <si>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</si>
  <si>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</si>
  <si>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</si>
  <si>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</si>
  <si>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</si>
  <si>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</si>
  <si>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</si>
  <si>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</si>
  <si>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</si>
  <si>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</si>
  <si>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</si>
  <si>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</si>
  <si>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</si>
  <si>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</si>
  <si>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</si>
  <si>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</si>
  <si>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</si>
  <si>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</si>
  <si>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</si>
  <si>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</si>
  <si>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</si>
  <si>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</si>
  <si>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</si>
  <si>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</si>
  <si>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</si>
  <si>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</si>
  <si>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</si>
  <si>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</si>
  <si>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</si>
  <si>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</si>
  <si>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</si>
  <si>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</si>
  <si>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</si>
  <si>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</si>
  <si>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</si>
  <si>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</si>
  <si>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</si>
  <si>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</si>
  <si>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</si>
  <si>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</si>
  <si>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</si>
  <si>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</si>
  <si>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</si>
  <si>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</si>
  <si>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</si>
  <si>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</si>
  <si>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</si>
  <si>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</si>
  <si>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</si>
  <si>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</si>
  <si>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</si>
  <si>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</si>
  <si>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</si>
  <si>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</si>
  <si>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</si>
  <si>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</si>
  <si>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</si>
  <si>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</si>
  <si>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</si>
  <si>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</si>
  <si>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</si>
  <si>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</si>
  <si>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</si>
  <si>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</si>
  <si>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</si>
  <si>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</si>
  <si>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</si>
  <si>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</si>
  <si>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</si>
  <si>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</si>
  <si>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</si>
  <si>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</si>
  <si>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</si>
  <si>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</si>
  <si>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</si>
  <si>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</si>
  <si>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</si>
  <si>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</si>
  <si>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</si>
  <si>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</si>
  <si>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</si>
  <si>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</si>
  <si>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</si>
  <si>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</si>
  <si>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</si>
  <si>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</si>
  <si>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</si>
  <si>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</si>
  <si>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</si>
  <si>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</si>
  <si>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</si>
  <si>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</si>
  <si>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</si>
  <si>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</si>
  <si>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</si>
  <si>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</si>
  <si>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</si>
  <si>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</si>
  <si>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</si>
  <si>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</si>
  <si>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</si>
  <si>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</si>
  <si>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</si>
  <si>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</si>
  <si>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</si>
  <si>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</si>
  <si>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</si>
  <si>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</si>
  <si>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</si>
  <si>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</si>
  <si>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</si>
  <si>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</si>
  <si>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</si>
  <si>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</si>
  <si>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</si>
  <si>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</si>
  <si>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</si>
  <si>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</si>
  <si>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</si>
  <si>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</si>
  <si>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</si>
  <si>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</si>
  <si>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</si>
  <si>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</si>
  <si>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</si>
  <si>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</si>
  <si>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</si>
  <si>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</si>
  <si>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</si>
  <si>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</si>
  <si>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</si>
  <si>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</si>
  <si>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</si>
  <si>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</si>
  <si>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</si>
  <si>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</si>
  <si>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</si>
  <si>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</si>
  <si>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</si>
  <si>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</si>
  <si>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</si>
  <si>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</si>
  <si>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</si>
  <si>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</si>
  <si>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</si>
  <si>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</si>
  <si>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</si>
  <si>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</si>
  <si>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</si>
  <si>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</si>
  <si>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</si>
  <si>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</si>
  <si>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</si>
  <si>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</si>
  <si>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</si>
  <si>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</si>
  <si>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</si>
  <si>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</si>
  <si>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</si>
  <si>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</si>
  <si>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</si>
  <si>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</si>
  <si>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</si>
  <si>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</si>
  <si>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</si>
  <si>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</si>
  <si>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</si>
  <si>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</si>
  <si>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</si>
  <si>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</si>
  <si>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</si>
  <si>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</si>
  <si>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</si>
  <si>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</si>
  <si>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</si>
  <si>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</si>
  <si>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</si>
  <si>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</si>
  <si>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</si>
  <si>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</si>
  <si>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</si>
  <si>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</si>
  <si>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</si>
  <si>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</si>
  <si>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</si>
  <si>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</si>
  <si>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</si>
  <si>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</si>
  <si>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</si>
  <si>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</si>
  <si>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</si>
  <si>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</si>
  <si>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</si>
  <si>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</si>
  <si>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</si>
  <si>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</si>
  <si>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</si>
  <si>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</si>
  <si>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</si>
  <si>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</si>
  <si>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</si>
  <si>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</si>
  <si>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</si>
  <si>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</si>
  <si>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</si>
  <si>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</si>
  <si>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</si>
  <si>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</si>
  <si>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</si>
  <si>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</si>
  <si>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</si>
  <si>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</si>
  <si>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</si>
  <si>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</si>
  <si>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</si>
  <si>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</si>
  <si>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</si>
  <si>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</si>
  <si>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</si>
  <si>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</si>
  <si>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</si>
  <si>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</si>
  <si>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</si>
  <si>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</si>
  <si>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</si>
  <si>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</si>
  <si>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</si>
  <si>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</si>
  <si>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</si>
  <si>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</si>
  <si>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</si>
  <si>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</si>
  <si>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</si>
  <si>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</si>
  <si>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</si>
  <si>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</si>
  <si>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</si>
  <si>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</si>
  <si>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</si>
  <si>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</si>
  <si>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</si>
  <si>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</si>
  <si>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</si>
  <si>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</si>
  <si>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</si>
  <si>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</si>
  <si>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</si>
  <si>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</si>
  <si>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</si>
  <si>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</si>
  <si>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</si>
  <si>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</si>
  <si>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</si>
  <si>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</si>
  <si>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</si>
  <si>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</si>
  <si>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</si>
  <si>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</si>
  <si>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</si>
  <si>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</si>
  <si>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</si>
  <si>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</si>
  <si>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</si>
  <si>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</si>
  <si>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</si>
  <si>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</si>
  <si>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</si>
  <si>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</si>
  <si>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</si>
  <si>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</si>
  <si>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</si>
  <si>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</si>
  <si>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</si>
  <si>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</si>
  <si>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</si>
  <si>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</si>
  <si>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</si>
  <si>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</si>
  <si>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</si>
  <si>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</si>
  <si>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</si>
  <si>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</si>
  <si>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</si>
  <si>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</si>
  <si>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</si>
  <si>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</si>
  <si>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</si>
  <si>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</si>
  <si>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</si>
  <si>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</si>
  <si>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</si>
  <si>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</si>
  <si>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</si>
  <si>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</si>
  <si>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</si>
  <si>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</si>
  <si>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</si>
  <si>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</si>
  <si>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</si>
  <si>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</si>
  <si>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</si>
  <si>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</si>
  <si>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</si>
  <si>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</si>
  <si>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</si>
  <si>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</si>
  <si>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</si>
  <si>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</si>
  <si>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</si>
  <si>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</si>
  <si>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</si>
  <si>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</si>
  <si>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</si>
  <si>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</si>
  <si>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</si>
  <si>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</si>
  <si>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</si>
  <si>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</si>
  <si>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</si>
  <si>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</si>
  <si>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</si>
  <si>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</si>
  <si>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</si>
  <si>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</si>
  <si>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</si>
  <si>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</si>
  <si>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</si>
  <si>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</si>
  <si>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</si>
  <si>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</si>
  <si>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</si>
  <si>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</si>
  <si>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</si>
  <si>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</si>
  <si>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</si>
  <si>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</si>
  <si>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</si>
  <si>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</si>
  <si>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</si>
  <si>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</si>
  <si>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</si>
  <si>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</si>
  <si>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</si>
  <si>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</si>
  <si>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</si>
  <si>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</si>
  <si>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</si>
  <si>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</si>
  <si>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</si>
  <si>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</si>
  <si>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</si>
  <si>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</si>
  <si>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</si>
  <si>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</si>
  <si>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</si>
  <si>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</si>
  <si>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</si>
  <si>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</si>
  <si>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</si>
  <si>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</si>
  <si>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</si>
  <si>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</si>
  <si>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</si>
  <si>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</si>
  <si>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</si>
  <si>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</si>
  <si>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</si>
  <si>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</si>
  <si>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</si>
  <si>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</si>
  <si>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</si>
  <si>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</si>
  <si>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</si>
  <si>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</si>
  <si>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</si>
  <si>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</si>
  <si>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</si>
  <si>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</si>
  <si>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</si>
  <si>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</si>
  <si>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</si>
  <si>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</si>
  <si>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</si>
  <si>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</si>
  <si>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</si>
  <si>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</si>
  <si>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</si>
  <si>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</si>
  <si>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</si>
  <si>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</si>
  <si>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</si>
  <si>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</si>
  <si>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</si>
  <si>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</si>
  <si>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</si>
  <si>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</si>
  <si>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</si>
  <si>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</si>
  <si>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</si>
  <si>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</si>
  <si>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</si>
  <si>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</si>
  <si>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</si>
  <si>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</si>
  <si>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</si>
  <si>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</si>
  <si>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</si>
  <si>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</si>
  <si>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</si>
  <si>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</si>
  <si>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</si>
  <si>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</si>
  <si>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</si>
  <si>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</si>
  <si>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</si>
  <si>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</si>
  <si>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</si>
  <si>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</si>
  <si>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</si>
  <si>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</si>
  <si>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</si>
  <si>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</si>
  <si>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</si>
  <si>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</si>
  <si>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</si>
  <si>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</si>
  <si>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</si>
  <si>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</si>
  <si>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</si>
  <si>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</si>
  <si>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</si>
  <si>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</si>
  <si>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</si>
  <si>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</si>
  <si>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</si>
  <si>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</si>
  <si>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</si>
  <si>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</si>
  <si>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</si>
  <si>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</si>
  <si>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</si>
  <si>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</si>
  <si>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</si>
  <si>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</si>
  <si>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</si>
  <si>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</si>
  <si>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</si>
  <si>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</si>
  <si>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</si>
  <si>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</si>
  <si>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</si>
  <si>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</si>
  <si>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</si>
  <si>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</si>
  <si>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</si>
  <si>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</si>
  <si>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</si>
  <si>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</si>
  <si>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</si>
  <si>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</si>
  <si>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</si>
  <si>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</si>
  <si>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</si>
  <si>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</si>
  <si>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</si>
  <si>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</si>
  <si>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</si>
  <si>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</si>
  <si>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</si>
  <si>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</si>
  <si>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</si>
  <si>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</si>
  <si>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</si>
  <si>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</si>
  <si>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</si>
  <si>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</si>
  <si>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</si>
  <si>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</si>
  <si>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</si>
  <si>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</si>
  <si>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</si>
  <si>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</si>
  <si>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</si>
  <si>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</si>
  <si>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</si>
  <si>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</si>
  <si>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</si>
  <si>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</si>
  <si>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</si>
  <si>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</si>
  <si>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</si>
  <si>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</si>
  <si>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</si>
  <si>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</si>
  <si>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</si>
  <si>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</si>
  <si>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</si>
  <si>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</si>
  <si>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</si>
  <si>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</si>
  <si>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</si>
  <si>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</si>
  <si>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</si>
  <si>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</si>
  <si>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</si>
  <si>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</si>
  <si>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</si>
  <si>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</si>
  <si>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</si>
  <si>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</si>
  <si>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</si>
  <si>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</si>
  <si>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</si>
  <si>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</si>
  <si>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</si>
  <si>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</si>
  <si>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</si>
  <si>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</si>
  <si>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</si>
  <si>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</si>
  <si>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</si>
  <si>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</si>
  <si>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</si>
  <si>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</si>
  <si>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</si>
  <si>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</si>
  <si>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</si>
  <si>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</si>
  <si>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</si>
  <si>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</si>
  <si>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</si>
  <si>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</si>
  <si>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</si>
  <si>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</si>
  <si>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</si>
  <si>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</si>
  <si>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</si>
  <si>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</si>
  <si>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</si>
  <si>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</si>
  <si>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</si>
  <si>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</si>
  <si>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</si>
  <si>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</si>
  <si>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</si>
  <si>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</si>
  <si>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</si>
  <si>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</si>
  <si>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</si>
  <si>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</si>
  <si>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</si>
  <si>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</si>
  <si>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</si>
  <si>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</si>
  <si>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</si>
  <si>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</si>
  <si>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</si>
  <si>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</si>
  <si>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</si>
  <si>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</si>
  <si>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</si>
  <si>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</si>
  <si>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</si>
  <si>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</si>
  <si>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</si>
  <si>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</si>
  <si>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</si>
  <si>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</si>
  <si>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</si>
  <si>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</si>
  <si>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</si>
  <si>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</si>
  <si>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</si>
  <si>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</si>
  <si>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</si>
  <si>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</si>
  <si>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</si>
  <si>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</si>
  <si>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</si>
  <si>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</si>
  <si>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</si>
  <si>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</si>
  <si>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</si>
  <si>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</si>
  <si>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</si>
  <si>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</si>
  <si>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</si>
  <si>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</si>
  <si>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</si>
  <si>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</si>
  <si>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</si>
  <si>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</si>
  <si>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</si>
  <si>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</si>
  <si>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</si>
  <si>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</si>
  <si>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</si>
  <si>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</si>
  <si>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</si>
  <si>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</si>
  <si>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</si>
  <si>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</si>
  <si>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</si>
  <si>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</si>
  <si>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</si>
  <si>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</si>
  <si>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</si>
  <si>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</si>
  <si>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</si>
  <si>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</si>
  <si>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</si>
  <si>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</si>
  <si>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</si>
  <si>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</si>
  <si>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</si>
  <si>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</si>
  <si>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</si>
  <si>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</si>
  <si>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</si>
  <si>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</si>
  <si>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</si>
  <si>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</si>
  <si>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</si>
  <si>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</si>
  <si>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</si>
  <si>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</si>
  <si>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</si>
  <si>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</si>
  <si>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</si>
  <si>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</si>
  <si>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</si>
  <si>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</si>
  <si>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</si>
  <si>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</si>
  <si>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</si>
  <si>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</si>
  <si>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</si>
  <si>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</si>
  <si>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</si>
  <si>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</si>
  <si>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</si>
  <si>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</si>
  <si>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</si>
  <si>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</si>
  <si>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</si>
  <si>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</si>
  <si>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</si>
  <si>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</si>
  <si>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</si>
  <si>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</si>
  <si>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</si>
  <si>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</si>
  <si>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</si>
  <si>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</si>
  <si>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</si>
  <si>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</si>
  <si>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</si>
  <si>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</si>
  <si>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</si>
  <si>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</si>
  <si>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</si>
  <si>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</si>
  <si>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</si>
  <si>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</si>
  <si>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</si>
  <si>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</si>
  <si>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</si>
  <si>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</si>
  <si>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</si>
  <si>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</si>
  <si>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</si>
  <si>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</si>
  <si>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</si>
  <si>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</si>
  <si>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</si>
  <si>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</si>
  <si>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</si>
  <si>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</si>
  <si>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</si>
  <si>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</si>
  <si>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</si>
  <si>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</si>
  <si>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</si>
  <si>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</si>
  <si>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</si>
  <si>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</si>
  <si>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</si>
  <si>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</si>
  <si>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</si>
  <si>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</si>
  <si>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</si>
  <si>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</si>
  <si>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</si>
  <si>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</si>
  <si>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</si>
  <si>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</si>
  <si>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</si>
  <si>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</si>
  <si>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</si>
  <si>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</si>
  <si>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</si>
  <si>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</si>
  <si>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</si>
  <si>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</si>
  <si>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</si>
  <si>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</si>
  <si>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</si>
  <si>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</si>
  <si>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</si>
  <si>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</si>
  <si>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</si>
  <si>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</si>
  <si>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</si>
  <si>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</si>
  <si>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</si>
  <si>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</si>
  <si>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</si>
  <si>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</si>
  <si>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</si>
  <si>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</si>
  <si>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</si>
  <si>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</si>
  <si>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</si>
  <si>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</si>
  <si>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</si>
  <si>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</si>
  <si>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</si>
  <si>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</si>
  <si>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</si>
  <si>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</si>
  <si>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</si>
  <si>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</si>
  <si>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</si>
  <si>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</si>
  <si>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</si>
  <si>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</si>
  <si>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</si>
  <si>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</si>
  <si>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</si>
  <si>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</si>
  <si>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</si>
  <si>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</si>
  <si>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</si>
  <si>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</si>
  <si>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</si>
  <si>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</si>
  <si>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</si>
  <si>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</si>
  <si>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</si>
  <si>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</si>
  <si>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</si>
  <si>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</si>
  <si>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</si>
  <si>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</si>
  <si>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</si>
  <si>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</si>
  <si>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</si>
  <si>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</si>
  <si>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</si>
  <si>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</si>
  <si>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</si>
  <si>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</si>
  <si>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</si>
  <si>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</si>
  <si>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</si>
  <si>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</si>
  <si>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</si>
  <si>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</si>
  <si>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</si>
  <si>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</si>
  <si>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</si>
  <si>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</si>
  <si>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</si>
  <si>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</si>
  <si>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</si>
  <si>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</si>
  <si>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</si>
  <si>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</si>
  <si>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</si>
  <si>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</si>
  <si>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</si>
  <si>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</si>
  <si>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</si>
  <si>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</si>
  <si>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</si>
  <si>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</si>
  <si>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</si>
  <si>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</si>
  <si>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</si>
  <si>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</si>
  <si>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</si>
  <si>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</si>
  <si>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</si>
  <si>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</si>
  <si>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</si>
  <si>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</si>
  <si>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</si>
  <si>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</si>
  <si>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</si>
  <si>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</si>
  <si>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</si>
  <si>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</si>
  <si>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</si>
  <si>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</si>
  <si>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</si>
  <si>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</si>
  <si>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</si>
  <si>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</si>
  <si>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</si>
  <si>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</si>
  <si>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</si>
  <si>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</si>
  <si>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</si>
  <si>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</si>
  <si>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</si>
  <si>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</si>
  <si>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</si>
  <si>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</si>
  <si>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</si>
  <si>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</si>
  <si>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</si>
  <si>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</si>
  <si>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</si>
  <si>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</si>
  <si>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</si>
  <si>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</si>
  <si>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</si>
  <si>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</si>
  <si>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</si>
  <si>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</si>
  <si>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</si>
  <si>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</si>
  <si>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</si>
  <si>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</si>
  <si>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</si>
  <si>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</si>
  <si>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</si>
  <si>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</si>
  <si>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</si>
  <si>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</si>
  <si>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</si>
  <si>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</si>
  <si>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</si>
  <si>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</si>
  <si>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</si>
  <si>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</si>
  <si>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</si>
  <si>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</si>
  <si>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</si>
  <si>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</si>
  <si>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</si>
  <si>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</si>
  <si>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</si>
  <si>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</si>
  <si>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</si>
  <si>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</si>
  <si>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</si>
  <si>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</si>
  <si>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</si>
  <si>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</si>
  <si>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</si>
  <si>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</si>
  <si>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</si>
  <si>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</si>
  <si>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</si>
  <si>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</si>
  <si>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</si>
  <si>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</si>
  <si>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</si>
  <si>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</si>
  <si>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</si>
  <si>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</si>
  <si>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</si>
  <si>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</si>
  <si>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</si>
  <si>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</si>
  <si>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</si>
  <si>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</si>
  <si>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</si>
  <si>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</si>
  <si>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</si>
  <si>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</si>
  <si>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</si>
  <si>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</si>
  <si>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</si>
  <si>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</si>
  <si>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</si>
  <si>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</si>
  <si>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</si>
  <si>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</si>
  <si>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</si>
  <si>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</si>
  <si>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</si>
  <si>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</si>
  <si>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</si>
  <si>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</si>
  <si>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</si>
  <si>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</si>
  <si>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</si>
  <si>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</si>
  <si>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</si>
  <si>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</si>
  <si>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</si>
  <si>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</si>
  <si>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</si>
  <si>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</si>
  <si>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</si>
  <si>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</si>
  <si>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</si>
  <si>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</si>
  <si>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</si>
  <si>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</si>
  <si>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</si>
  <si>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</si>
  <si>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</si>
  <si>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</si>
  <si>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</si>
  <si>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</si>
  <si>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</si>
  <si>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</si>
  <si>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</si>
  <si>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</si>
  <si>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</si>
  <si>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</si>
  <si>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</si>
  <si>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</si>
  <si>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</si>
  <si>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</si>
  <si>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</si>
  <si>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</si>
  <si>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</si>
  <si>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</si>
  <si>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</si>
  <si>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</si>
  <si>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</si>
  <si>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</si>
  <si>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</si>
  <si>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</si>
  <si>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</si>
  <si>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</si>
  <si>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</si>
  <si>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</si>
  <si>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</si>
  <si>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</si>
  <si>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</si>
  <si>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</si>
  <si>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</si>
  <si>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</si>
  <si>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</si>
  <si>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</si>
  <si>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</si>
  <si>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</si>
  <si>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</si>
  <si>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</si>
  <si>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</si>
  <si>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</si>
  <si>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</si>
  <si>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</si>
  <si>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</si>
  <si>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</si>
  <si>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</si>
  <si>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</si>
  <si>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</si>
  <si>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</si>
  <si>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</si>
  <si>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</si>
  <si>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</si>
  <si>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</si>
  <si>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</si>
  <si>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</si>
  <si>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</si>
  <si>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</si>
  <si>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</si>
  <si>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</si>
  <si>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</si>
  <si>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</si>
  <si>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</si>
  <si>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</si>
  <si>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</si>
  <si>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</si>
  <si>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</si>
  <si>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</si>
  <si>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</si>
  <si>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</si>
  <si>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</si>
  <si>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</si>
  <si>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</si>
  <si>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</si>
  <si>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</si>
  <si>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</si>
  <si>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</si>
  <si>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</si>
  <si>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</si>
  <si>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</si>
  <si>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</si>
  <si>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</si>
  <si>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</si>
  <si>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</si>
  <si>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</si>
  <si>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</si>
  <si>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</si>
  <si>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</si>
  <si>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</si>
  <si>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</si>
  <si>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</si>
  <si>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</si>
  <si>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</si>
  <si>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</si>
  <si>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</si>
  <si>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</si>
  <si>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</si>
  <si>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</si>
  <si>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</si>
  <si>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</si>
  <si>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</si>
  <si>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</si>
  <si>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</si>
  <si>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</si>
  <si>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</si>
  <si>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</si>
  <si>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</si>
  <si>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</si>
  <si>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</si>
  <si>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</si>
  <si>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</si>
  <si>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</si>
  <si>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</si>
  <si>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</si>
  <si>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</si>
  <si>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</si>
  <si>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</si>
  <si>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</si>
  <si>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</si>
  <si>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</si>
  <si>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</si>
  <si>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</si>
  <si>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</si>
  <si>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</si>
  <si>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</si>
  <si>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</si>
  <si>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</si>
  <si>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</si>
  <si>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</si>
  <si>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</si>
  <si>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</si>
  <si>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</si>
  <si>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</si>
  <si>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</si>
  <si>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</si>
  <si>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</si>
  <si>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</si>
  <si>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</si>
  <si>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</si>
  <si>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</si>
  <si>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</si>
  <si>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</si>
  <si>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</si>
  <si>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</si>
  <si>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</si>
  <si>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</si>
  <si>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</si>
  <si>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</si>
  <si>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</si>
  <si>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</si>
  <si>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</si>
  <si>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</si>
  <si>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</si>
  <si>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</si>
  <si>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</si>
  <si>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</si>
  <si>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</si>
  <si>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</si>
  <si>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</si>
  <si>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</si>
  <si>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</si>
  <si>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</si>
  <si>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</si>
  <si>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</si>
  <si>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</si>
  <si>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</si>
  <si>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</si>
  <si>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</si>
  <si>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</si>
  <si>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</si>
  <si>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</si>
  <si>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</si>
  <si>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</si>
  <si>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</si>
  <si>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</si>
  <si>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</si>
  <si>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</si>
  <si>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</si>
  <si>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</si>
  <si>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</si>
  <si>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</si>
  <si>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</si>
  <si>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</si>
  <si>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</si>
  <si>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</si>
  <si>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</si>
  <si>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</si>
  <si>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</si>
  <si>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</si>
  <si>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</si>
  <si>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</si>
  <si>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</si>
  <si>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</si>
  <si>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</si>
  <si>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</si>
  <si>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</si>
  <si>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</si>
  <si>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</si>
  <si>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</si>
  <si>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</si>
  <si>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</si>
  <si>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</si>
  <si>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</si>
  <si>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</si>
  <si>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</si>
  <si>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</si>
  <si>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</si>
  <si>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</si>
  <si>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</si>
  <si>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</si>
  <si>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</si>
  <si>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</si>
  <si>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</si>
  <si>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</si>
  <si>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</si>
  <si>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</si>
  <si>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</si>
  <si>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</si>
  <si>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</si>
  <si>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</si>
  <si>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</si>
  <si>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</si>
  <si>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</si>
  <si>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</si>
  <si>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</si>
  <si>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</si>
  <si>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</si>
  <si>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</si>
  <si>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</si>
  <si>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</si>
  <si>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</si>
  <si>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</si>
  <si>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</si>
  <si>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</si>
  <si>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</si>
  <si>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</si>
  <si>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</si>
  <si>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</si>
  <si>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</si>
  <si>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</si>
  <si>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</si>
  <si>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</si>
  <si>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</si>
  <si>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</si>
  <si>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</si>
  <si>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</si>
  <si>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</si>
  <si>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</si>
  <si>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</si>
  <si>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</si>
  <si>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</si>
  <si>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</si>
  <si>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</si>
  <si>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</si>
  <si>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</si>
  <si>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</si>
  <si>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</si>
  <si>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</si>
  <si>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</si>
  <si>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</si>
  <si>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</si>
  <si>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</si>
  <si>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</si>
  <si>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</si>
  <si>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</si>
  <si>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</si>
  <si>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</si>
  <si>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</si>
  <si>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</si>
  <si>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</si>
  <si>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</si>
  <si>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</si>
  <si>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</si>
  <si>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</si>
  <si>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</si>
  <si>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</si>
  <si>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</si>
  <si>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</si>
  <si>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</si>
  <si>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</si>
  <si>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</si>
  <si>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</si>
  <si>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</si>
  <si>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</si>
  <si>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</si>
  <si>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</si>
  <si>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</si>
  <si>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</si>
  <si>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</si>
  <si>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</si>
  <si>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</si>
  <si>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</si>
  <si>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</si>
  <si>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</si>
  <si>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</si>
  <si>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</si>
  <si>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</si>
  <si>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</si>
  <si>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</si>
  <si>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</si>
  <si>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</si>
  <si>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</si>
  <si>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</si>
  <si>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</si>
  <si>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</si>
  <si>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</si>
  <si>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</si>
  <si>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</si>
  <si>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</si>
  <si>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</si>
  <si>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</si>
  <si>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</si>
  <si>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</si>
  <si>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</si>
  <si>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</si>
  <si>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</si>
  <si>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</si>
  <si>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</si>
  <si>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</si>
  <si>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</si>
  <si>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</si>
  <si>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</si>
  <si>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</si>
  <si>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</si>
  <si>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</si>
  <si>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</si>
  <si>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</si>
  <si>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</si>
  <si>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</si>
  <si>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</si>
  <si>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</si>
  <si>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</si>
  <si>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</si>
  <si>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</si>
  <si>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</si>
  <si>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</si>
  <si>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</si>
  <si>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</si>
  <si>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</si>
  <si>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</si>
  <si>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</si>
  <si>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</si>
  <si>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</si>
  <si>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</si>
  <si>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</si>
  <si>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</si>
  <si>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</si>
  <si>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</si>
  <si>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</si>
  <si>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</si>
  <si>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</si>
  <si>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</si>
  <si>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</si>
  <si>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</si>
  <si>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</si>
  <si>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</si>
  <si>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</si>
  <si>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</si>
  <si>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</si>
  <si>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</si>
  <si>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</si>
  <si>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</si>
  <si>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</si>
  <si>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</si>
  <si>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</si>
  <si>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</si>
  <si>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</si>
  <si>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</si>
  <si>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</si>
  <si>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</si>
  <si>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</si>
  <si>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</si>
  <si>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</si>
  <si>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</si>
  <si>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</si>
  <si>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</si>
  <si>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</si>
  <si>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</si>
  <si>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</si>
  <si>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</si>
  <si>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</si>
  <si>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</si>
  <si>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</si>
  <si>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</si>
  <si>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</si>
  <si>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</si>
  <si>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</si>
  <si>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</si>
  <si>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</si>
  <si>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</si>
  <si>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</si>
  <si>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</si>
  <si>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</si>
  <si>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</si>
  <si>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</si>
  <si>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</si>
  <si>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</si>
  <si>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</si>
  <si>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</si>
  <si>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</si>
  <si>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</si>
  <si>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</si>
  <si>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</si>
  <si>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</si>
  <si>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</si>
  <si>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</si>
  <si>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</si>
  <si>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</si>
  <si>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</si>
  <si>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</si>
  <si>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</si>
  <si>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</si>
  <si>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</si>
  <si>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</si>
  <si>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</si>
  <si>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</si>
  <si>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</si>
  <si>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</si>
  <si>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</si>
  <si>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</si>
  <si>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</si>
  <si>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</si>
  <si>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</si>
  <si>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</si>
  <si>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</si>
  <si>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</si>
  <si>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</si>
  <si>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</si>
  <si>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</si>
  <si>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</si>
  <si>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</si>
  <si>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</si>
  <si>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</si>
  <si>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</si>
  <si>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</si>
  <si>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</si>
  <si>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</si>
  <si>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</si>
  <si>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</si>
  <si>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</si>
  <si>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</si>
  <si>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</si>
  <si>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</si>
  <si>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</si>
  <si>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</si>
  <si>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</si>
  <si>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</si>
  <si>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</si>
  <si>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</si>
  <si>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</si>
  <si>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</si>
  <si>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</si>
  <si>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</si>
  <si>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</si>
  <si>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</si>
  <si>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</si>
  <si>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</si>
  <si>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</si>
  <si>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</si>
  <si>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</si>
  <si>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</si>
  <si>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</si>
  <si>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</si>
  <si>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</si>
  <si>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</si>
  <si>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</si>
  <si>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</si>
  <si>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</si>
  <si>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</si>
  <si>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</si>
  <si>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</si>
  <si>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</si>
  <si>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</si>
  <si>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</si>
  <si>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</si>
  <si>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</si>
  <si>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</si>
  <si>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</si>
  <si>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</si>
  <si>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</si>
  <si>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</si>
  <si>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</si>
  <si>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</si>
  <si>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</si>
  <si>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</si>
  <si>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</si>
  <si>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</si>
  <si>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</si>
  <si>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</si>
  <si>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</si>
  <si>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</si>
  <si>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</si>
  <si>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</si>
  <si>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</si>
  <si>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</si>
  <si>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</si>
  <si>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</si>
  <si>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</si>
  <si>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</si>
  <si>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</si>
  <si>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</si>
  <si>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</si>
  <si>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</si>
  <si>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</si>
  <si>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</si>
  <si>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</si>
  <si>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</si>
  <si>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</si>
  <si>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</si>
  <si>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</si>
  <si>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</si>
  <si>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</si>
  <si>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</si>
  <si>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</si>
  <si>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</si>
  <si>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</si>
  <si>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</si>
  <si>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</si>
  <si>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</si>
  <si>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</si>
  <si>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</si>
  <si>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</si>
  <si>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</si>
  <si>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</si>
  <si>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</si>
  <si>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</si>
  <si>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</si>
  <si>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</si>
  <si>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</si>
  <si>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</si>
  <si>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</si>
  <si>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</si>
  <si>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</si>
  <si>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</si>
  <si>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</si>
  <si>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</si>
  <si>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</si>
  <si>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</si>
  <si>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</si>
  <si>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</si>
  <si>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</si>
  <si>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</si>
  <si>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</si>
  <si>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</si>
  <si>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</si>
  <si>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</si>
  <si>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</si>
  <si>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</si>
  <si>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</si>
  <si>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</si>
  <si>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</si>
  <si>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</si>
  <si>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</si>
  <si>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</si>
  <si>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</si>
  <si>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</si>
  <si>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</si>
  <si>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</si>
  <si>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</si>
  <si>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</si>
  <si>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</si>
  <si>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</si>
  <si>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</si>
  <si>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</si>
  <si>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</si>
  <si>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</si>
  <si>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</si>
  <si>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</si>
  <si>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</si>
  <si>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</si>
  <si>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</si>
  <si>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</si>
  <si>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</si>
  <si>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</si>
  <si>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</si>
  <si>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</si>
  <si>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</si>
  <si>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</si>
  <si>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</si>
  <si>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</si>
  <si>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</si>
  <si>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</si>
  <si>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</si>
  <si>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</si>
  <si>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</si>
  <si>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</si>
  <si>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</si>
  <si>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</si>
  <si>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</si>
  <si>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</si>
  <si>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</si>
  <si>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</si>
  <si>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</si>
  <si>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</si>
  <si>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</si>
  <si>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</si>
  <si>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</si>
  <si>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</si>
  <si>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</si>
  <si>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</si>
  <si>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</si>
  <si>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</si>
  <si>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</si>
  <si>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</si>
  <si>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</si>
  <si>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</si>
  <si>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</si>
  <si>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</si>
  <si>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</si>
  <si>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</si>
  <si>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</si>
  <si>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</si>
  <si>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</si>
  <si>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</si>
  <si>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</si>
  <si>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</si>
  <si>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</si>
  <si>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</si>
  <si>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</si>
  <si>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</si>
  <si>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</si>
  <si>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</si>
  <si>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</si>
  <si>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</si>
  <si>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</si>
  <si>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</si>
  <si>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</si>
  <si>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</si>
  <si>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</si>
  <si>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</si>
  <si>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</si>
  <si>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</si>
  <si>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</si>
  <si>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</si>
  <si>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</si>
  <si>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</si>
  <si>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</si>
  <si>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</si>
  <si>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</si>
  <si>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</si>
  <si>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</si>
  <si>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</si>
  <si>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</si>
  <si>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</si>
  <si>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</si>
  <si>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</si>
  <si>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</si>
  <si>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</si>
  <si>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</si>
  <si>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</si>
  <si>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</si>
  <si>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</si>
  <si>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</si>
  <si>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</si>
  <si>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</si>
  <si>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</si>
  <si>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</si>
  <si>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</si>
  <si>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</si>
  <si>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</si>
  <si>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</si>
  <si>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</si>
  <si>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</si>
  <si>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</si>
  <si>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</si>
  <si>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</si>
  <si>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</si>
  <si>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</si>
  <si>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</si>
  <si>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</si>
  <si>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</si>
  <si>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</si>
  <si>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</si>
  <si>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</si>
  <si>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</si>
  <si>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</si>
  <si>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</si>
  <si>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</si>
  <si>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</si>
  <si>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</si>
  <si>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</si>
  <si>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</si>
  <si>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</si>
  <si>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</si>
  <si>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</si>
  <si>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</si>
  <si>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</si>
  <si>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</si>
  <si>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</si>
  <si>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</si>
  <si>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</si>
  <si>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</si>
  <si>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</si>
  <si>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</si>
  <si>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</si>
  <si>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</si>
  <si>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</si>
  <si>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</si>
  <si>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</si>
  <si>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</si>
  <si>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</si>
  <si>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</si>
  <si>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</si>
  <si>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</si>
  <si>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</si>
  <si>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</si>
  <si>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</si>
  <si>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</si>
  <si>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</si>
  <si>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</si>
  <si>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</si>
  <si>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</si>
  <si>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</si>
  <si>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</si>
  <si>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</si>
  <si>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</si>
  <si>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</si>
  <si>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</si>
  <si>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</si>
  <si>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</si>
  <si>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</si>
  <si>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</si>
  <si>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</si>
  <si>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</si>
  <si>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</si>
  <si>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</si>
  <si>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</si>
  <si>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</si>
  <si>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</si>
  <si>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</si>
  <si>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</si>
  <si>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</si>
  <si>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</si>
  <si>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</si>
  <si>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</si>
  <si>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</si>
  <si>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</si>
  <si>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</si>
  <si>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</si>
  <si>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</si>
  <si>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</si>
  <si>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</si>
  <si>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</si>
  <si>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</si>
  <si>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</si>
  <si>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</si>
  <si>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</si>
  <si>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</si>
  <si>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</si>
  <si>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</si>
  <si>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</si>
  <si>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</si>
  <si>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</si>
  <si>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</si>
  <si>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</si>
  <si>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</si>
  <si>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</si>
  <si>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</si>
  <si>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</si>
  <si>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</si>
  <si>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</si>
  <si>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</si>
  <si>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</si>
  <si>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</si>
  <si>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</si>
  <si>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</si>
  <si>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</si>
  <si>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</si>
  <si>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</si>
  <si>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</si>
  <si>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</si>
  <si>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</si>
  <si>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</si>
  <si>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</si>
  <si>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</si>
  <si>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</si>
  <si>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</si>
  <si>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</si>
  <si>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</si>
  <si>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</si>
  <si>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</si>
  <si>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</si>
  <si>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</si>
  <si>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</si>
  <si>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</si>
  <si>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</si>
  <si>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</si>
  <si>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</si>
  <si>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</si>
  <si>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</si>
  <si>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</si>
  <si>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</si>
  <si>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</si>
  <si>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</si>
  <si>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</si>
  <si>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</si>
  <si>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</si>
  <si>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</si>
  <si>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</si>
  <si>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</si>
  <si>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</si>
  <si>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</si>
  <si>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</si>
  <si>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</si>
  <si>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</si>
  <si>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</si>
  <si>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</si>
  <si>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</si>
  <si>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</si>
  <si>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</si>
  <si>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</si>
  <si>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</si>
  <si>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</si>
  <si>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</si>
  <si>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</si>
  <si>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</si>
  <si>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</si>
  <si>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</si>
  <si>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</si>
  <si>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</si>
  <si>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</si>
  <si>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</si>
  <si>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</si>
  <si>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</si>
  <si>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</si>
  <si>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</si>
  <si>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</si>
  <si>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</si>
  <si>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</si>
  <si>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</si>
  <si>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</si>
  <si>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</si>
  <si>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</si>
  <si>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</si>
  <si>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</si>
  <si>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</si>
  <si>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</si>
  <si>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</si>
  <si>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</si>
  <si>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</si>
  <si>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</si>
  <si>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</si>
  <si>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</si>
  <si>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</si>
  <si>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</si>
  <si>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</si>
  <si>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</si>
  <si>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</si>
  <si>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</si>
  <si>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</si>
  <si>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</si>
  <si>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</si>
  <si>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</si>
  <si>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</si>
  <si>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</si>
  <si>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</si>
  <si>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</si>
  <si>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</si>
  <si>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</si>
  <si>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</si>
  <si>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</si>
  <si>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</si>
  <si>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</si>
  <si>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</si>
  <si>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</si>
  <si>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</si>
  <si>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</si>
  <si>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</si>
  <si>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</si>
  <si>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</si>
  <si>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</si>
  <si>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</si>
  <si>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</si>
  <si>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</si>
  <si>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</si>
  <si>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</si>
  <si>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</si>
  <si>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</si>
  <si>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</si>
  <si>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</si>
  <si>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</si>
  <si>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</si>
  <si>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</si>
  <si>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</si>
  <si>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</si>
  <si>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</si>
  <si>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</si>
  <si>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</si>
  <si>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</si>
  <si>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</si>
  <si>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</si>
  <si>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</si>
  <si>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</si>
  <si>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</si>
  <si>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</si>
  <si>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</si>
  <si>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</si>
  <si>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</si>
  <si>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</si>
  <si>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</si>
  <si>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</si>
  <si>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</si>
  <si>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</si>
  <si>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</si>
  <si>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</si>
  <si>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</si>
  <si>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</si>
  <si>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</si>
  <si>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</si>
  <si>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</si>
  <si>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</si>
  <si>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</si>
  <si>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</si>
  <si>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</si>
  <si>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</si>
  <si>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</si>
  <si>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</si>
  <si>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</si>
  <si>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</si>
  <si>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</si>
  <si>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</si>
  <si>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</si>
  <si>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</si>
  <si>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</si>
  <si>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</si>
  <si>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</si>
  <si>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</si>
  <si>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</si>
  <si>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</si>
  <si>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</si>
  <si>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</si>
  <si>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</si>
  <si>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</si>
  <si>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</si>
  <si>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</si>
  <si>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</si>
  <si>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</si>
  <si>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</si>
  <si>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</si>
  <si>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</si>
  <si>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</si>
  <si>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</si>
  <si>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</si>
  <si>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</si>
  <si>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</si>
  <si>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</si>
  <si>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</si>
  <si>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</si>
  <si>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</si>
  <si>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</si>
  <si>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</si>
  <si>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</si>
  <si>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</si>
  <si>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</si>
  <si>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</si>
  <si>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</si>
  <si>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</si>
  <si>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</si>
  <si>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</si>
  <si>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</si>
  <si>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</si>
  <si>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</si>
  <si>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</si>
  <si>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</si>
  <si>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</si>
  <si>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</si>
  <si>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</si>
  <si>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</si>
  <si>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</si>
  <si>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</si>
  <si>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</si>
  <si>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</si>
  <si>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</si>
  <si>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</si>
  <si>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</si>
  <si>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</si>
  <si>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</si>
  <si>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</si>
  <si>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</si>
  <si>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</si>
  <si>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</si>
  <si>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</si>
  <si>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</si>
  <si>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</si>
  <si>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</si>
  <si>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</si>
  <si>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</si>
  <si>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</si>
  <si>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</si>
  <si>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</si>
  <si>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</si>
  <si>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</si>
  <si>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</si>
  <si>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</si>
  <si>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</si>
  <si>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</si>
  <si>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</si>
  <si>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</si>
  <si>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</si>
  <si>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</si>
  <si>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</si>
  <si>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</si>
  <si>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</si>
  <si>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</si>
  <si>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</si>
  <si>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</si>
  <si>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</si>
  <si>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</si>
  <si>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</si>
  <si>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</si>
  <si>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</si>
  <si>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</si>
  <si>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</si>
  <si>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</si>
  <si>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</si>
  <si>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</si>
  <si>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</si>
  <si>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</si>
  <si>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</si>
  <si>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</si>
  <si>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</si>
  <si>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</si>
  <si>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</si>
  <si>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</si>
  <si>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</si>
  <si>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</si>
  <si>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</si>
  <si>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</si>
  <si>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</si>
  <si>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</si>
  <si>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</si>
  <si>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</si>
  <si>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</si>
  <si>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</si>
  <si>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</si>
  <si>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</si>
  <si>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</si>
  <si>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</si>
  <si>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</si>
  <si>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</si>
  <si>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</si>
  <si>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</si>
  <si>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</si>
  <si>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</si>
  <si>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</si>
  <si>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</si>
  <si>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</si>
  <si>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</si>
  <si>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</si>
  <si>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</si>
  <si>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</si>
  <si>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</si>
  <si>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</si>
  <si>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</si>
  <si>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</si>
  <si>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</si>
  <si>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</si>
  <si>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</si>
  <si>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</si>
  <si>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</si>
  <si>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</si>
  <si>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</si>
  <si>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</si>
  <si>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</si>
  <si>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</si>
  <si>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</si>
  <si>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</si>
  <si>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</si>
  <si>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</si>
  <si>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</si>
  <si>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</si>
  <si>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</si>
  <si>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</si>
  <si>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</si>
  <si>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</si>
  <si>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</si>
  <si>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</si>
  <si>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</si>
  <si>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</si>
  <si>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</si>
  <si>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</si>
  <si>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</si>
  <si>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</si>
  <si>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</si>
  <si>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</si>
  <si>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</si>
  <si>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</si>
  <si>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</si>
  <si>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</si>
  <si>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</si>
  <si>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</si>
  <si>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</si>
  <si>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</si>
  <si>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</si>
  <si>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</si>
  <si>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</si>
  <si>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</si>
  <si>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</si>
  <si>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</si>
  <si>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</si>
  <si>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</si>
  <si>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</si>
  <si>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</si>
  <si>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</si>
  <si>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</si>
  <si>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</si>
  <si>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</si>
  <si>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</si>
  <si>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</si>
  <si>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</si>
  <si>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</si>
  <si>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</si>
  <si>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</si>
  <si>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</si>
  <si>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</si>
  <si>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</si>
  <si>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</si>
  <si>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</si>
  <si>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</si>
  <si>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</si>
  <si>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</si>
  <si>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</si>
  <si>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</si>
  <si>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</si>
  <si>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</si>
  <si>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</si>
  <si>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</si>
  <si>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</si>
  <si>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</si>
  <si>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</si>
  <si>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</si>
  <si>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</si>
  <si>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</si>
  <si>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</si>
  <si>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</si>
  <si>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</si>
  <si>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</si>
  <si>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</si>
  <si>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</si>
  <si>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</si>
  <si>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</si>
  <si>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</si>
  <si>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</si>
  <si>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</si>
  <si>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</si>
  <si>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</si>
  <si>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</si>
  <si>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</si>
  <si>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</si>
  <si>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</si>
  <si>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</si>
  <si>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</si>
  <si>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</si>
  <si>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</si>
  <si>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</si>
  <si>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</si>
  <si>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</si>
  <si>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</si>
  <si>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</si>
  <si>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</si>
  <si>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</si>
  <si>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</si>
  <si>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</si>
  <si>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</si>
  <si>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</si>
  <si>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</si>
  <si>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</si>
  <si>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</si>
  <si>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</si>
  <si>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</si>
  <si>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</si>
  <si>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</si>
  <si>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</si>
  <si>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</si>
  <si>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</si>
  <si>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</si>
  <si>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</si>
  <si>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</si>
  <si>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</si>
  <si>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</si>
  <si>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</si>
  <si>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</si>
  <si>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</si>
  <si>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</si>
  <si>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</si>
  <si>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</si>
  <si>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</si>
  <si>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</si>
  <si>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</si>
  <si>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</si>
  <si>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</si>
  <si>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</si>
  <si>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</si>
  <si>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</si>
  <si>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</si>
  <si>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</si>
  <si>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</si>
  <si>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</si>
  <si>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</si>
  <si>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</si>
  <si>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</si>
  <si>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</si>
  <si>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</si>
  <si>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</si>
  <si>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</si>
  <si>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</si>
  <si>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</si>
  <si>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</si>
  <si>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</si>
  <si>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</si>
  <si>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</si>
  <si>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</si>
  <si>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</si>
  <si>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</si>
  <si>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</si>
  <si>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</si>
  <si>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</si>
  <si>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</si>
  <si>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</si>
  <si>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</si>
  <si>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</si>
  <si>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</si>
  <si>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</si>
  <si>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</si>
  <si>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</si>
  <si>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</si>
  <si>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</si>
  <si>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</si>
  <si>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</si>
  <si>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</si>
  <si>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</si>
  <si>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</si>
  <si>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</si>
  <si>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</si>
  <si>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</si>
  <si>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</si>
  <si>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</si>
  <si>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</si>
  <si>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</si>
  <si>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</si>
  <si>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</si>
  <si>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</si>
  <si>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</si>
  <si>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</si>
  <si>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</si>
  <si>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</si>
  <si>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</si>
  <si>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</si>
  <si>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</si>
  <si>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</si>
  <si>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</si>
  <si>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</si>
  <si>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</si>
  <si>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</si>
  <si>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</si>
  <si>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</si>
  <si>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</si>
  <si>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</si>
  <si>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</si>
  <si>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</si>
  <si>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</si>
  <si>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</si>
  <si>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</si>
  <si>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</si>
  <si>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</si>
  <si>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</si>
  <si>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</si>
  <si>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</si>
  <si>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</si>
  <si>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</si>
  <si>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</si>
  <si>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</si>
  <si>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</si>
  <si>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</si>
  <si>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</si>
  <si>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</si>
  <si>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</si>
  <si>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</si>
  <si>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</si>
  <si>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</si>
  <si>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</si>
  <si>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</si>
  <si>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</si>
  <si>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</si>
  <si>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</si>
  <si>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</si>
  <si>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</si>
  <si>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</si>
  <si>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</si>
  <si>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</si>
  <si>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</si>
  <si>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</si>
  <si>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</si>
  <si>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</si>
  <si>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</si>
  <si>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</si>
  <si>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</si>
  <si>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</si>
  <si>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</si>
  <si>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</si>
  <si>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</si>
  <si>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</si>
  <si>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</si>
  <si>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</si>
  <si>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</si>
  <si>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</si>
  <si>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</si>
  <si>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</si>
  <si>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</si>
  <si>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</si>
  <si>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</si>
  <si>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</si>
  <si>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</si>
  <si>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</si>
  <si>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</si>
  <si>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</si>
  <si>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</si>
  <si>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</si>
  <si>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</si>
  <si>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</si>
  <si>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</si>
  <si>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</si>
  <si>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</si>
  <si>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</si>
  <si>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</si>
  <si>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</si>
  <si>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</si>
  <si>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</si>
  <si>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</si>
  <si>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</si>
  <si>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</si>
  <si>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</si>
  <si>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</si>
  <si>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</si>
  <si>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</si>
  <si>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</si>
  <si>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</si>
  <si>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</si>
  <si>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</si>
  <si>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</si>
  <si>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</si>
  <si>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</si>
  <si>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</si>
  <si>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</si>
  <si>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</si>
  <si>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</si>
  <si>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</si>
  <si>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</si>
  <si>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</si>
  <si>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</si>
  <si>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</si>
  <si>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</si>
  <si>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</si>
  <si>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</si>
  <si>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</si>
  <si>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</si>
  <si>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</si>
  <si>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</si>
  <si>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</si>
  <si>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</si>
  <si>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</si>
  <si>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</si>
  <si>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</si>
  <si>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</si>
  <si>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</si>
  <si>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</si>
  <si>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</si>
  <si>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</si>
  <si>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</si>
  <si>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</si>
  <si>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</si>
  <si>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</si>
  <si>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</si>
  <si>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</si>
  <si>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</si>
  <si>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</si>
  <si>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</si>
  <si>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</si>
  <si>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</si>
  <si>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</si>
  <si>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</si>
  <si>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</si>
  <si>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</si>
  <si>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</si>
  <si>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</si>
  <si>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</si>
  <si>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</si>
  <si>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</si>
  <si>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</si>
  <si>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</si>
  <si>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</si>
  <si>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</si>
  <si>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</si>
  <si>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</si>
  <si>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</si>
  <si>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</si>
  <si>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</si>
  <si>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</si>
  <si>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</si>
  <si>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</si>
  <si>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</si>
  <si>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</si>
  <si>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</si>
  <si>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</si>
  <si>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</si>
  <si>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</si>
  <si>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</si>
  <si>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</si>
  <si>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</si>
  <si>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</si>
  <si>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</si>
  <si>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</si>
  <si>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</si>
  <si>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</si>
  <si>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</si>
  <si>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</si>
  <si>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</si>
  <si>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</si>
  <si>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</si>
  <si>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</si>
  <si>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</si>
  <si>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</si>
  <si>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</si>
  <si>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</si>
  <si>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</si>
  <si>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</si>
  <si>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</si>
  <si>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</si>
  <si>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</si>
  <si>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</si>
  <si>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</si>
  <si>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</si>
  <si>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</si>
  <si>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</si>
  <si>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</si>
  <si>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</si>
  <si>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</si>
  <si>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</si>
  <si>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</si>
  <si>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</si>
  <si>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</si>
  <si>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</si>
  <si>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</si>
  <si>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</si>
  <si>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</si>
  <si>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</si>
  <si>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</si>
  <si>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</si>
  <si>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</si>
  <si>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</si>
  <si>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</si>
  <si>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</si>
  <si>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</si>
  <si>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</si>
  <si>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</si>
  <si>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</si>
  <si>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</si>
  <si>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</si>
  <si>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</si>
  <si>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</si>
  <si>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</si>
  <si>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</si>
  <si>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</si>
  <si>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</si>
  <si>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</si>
  <si>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</si>
  <si>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</si>
  <si>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</si>
  <si>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</si>
  <si>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</si>
  <si>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</si>
  <si>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</si>
  <si>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</si>
  <si>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</si>
  <si>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</si>
  <si>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</si>
  <si>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</si>
  <si>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</si>
  <si>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</si>
  <si>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</si>
  <si>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</si>
  <si>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</si>
  <si>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</si>
  <si>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</si>
  <si>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</si>
  <si>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</si>
  <si>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</si>
  <si>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</si>
  <si>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</si>
  <si>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</si>
  <si>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</si>
  <si>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</si>
  <si>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</si>
  <si>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</si>
  <si>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</si>
  <si>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</si>
  <si>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</si>
  <si>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</si>
  <si>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</si>
  <si>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</si>
  <si>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</si>
  <si>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</si>
  <si>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</si>
  <si>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</si>
  <si>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</si>
  <si>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</si>
  <si>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</si>
  <si>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</si>
  <si>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</si>
  <si>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</si>
  <si>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</si>
  <si>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</si>
  <si>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</si>
  <si>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</si>
  <si>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</si>
  <si>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</si>
  <si>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</si>
  <si>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</si>
  <si>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</si>
  <si>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</si>
  <si>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</si>
  <si>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</si>
  <si>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</si>
  <si>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</si>
  <si>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</si>
  <si>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</si>
  <si>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</si>
  <si>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</si>
  <si>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</si>
  <si>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</si>
  <si>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</si>
  <si>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</si>
  <si>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</si>
  <si>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</si>
  <si>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</si>
  <si>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</si>
  <si>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</si>
  <si>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</si>
  <si>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</si>
  <si>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</si>
  <si>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</si>
  <si>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</si>
  <si>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</si>
  <si>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</si>
  <si>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</si>
  <si>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</si>
  <si>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</si>
  <si>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</si>
  <si>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</si>
  <si>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</si>
  <si>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</si>
  <si>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</si>
  <si>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</si>
  <si>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</si>
  <si>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</si>
  <si>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</si>
  <si>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</si>
  <si>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</si>
  <si>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</si>
  <si>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</si>
  <si>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</si>
  <si>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</si>
  <si>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</si>
  <si>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</si>
  <si>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</si>
  <si>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</si>
  <si>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</si>
  <si>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</si>
  <si>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</si>
  <si>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</si>
  <si>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</si>
  <si>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</si>
  <si>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</si>
  <si>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</si>
  <si>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</si>
  <si>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</si>
  <si>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</si>
  <si>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</si>
  <si>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</si>
  <si>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</si>
  <si>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</si>
  <si>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</si>
  <si>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</si>
  <si>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</si>
  <si>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</si>
  <si>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</si>
  <si>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</si>
  <si>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</si>
  <si>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</si>
  <si>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</si>
  <si>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</si>
  <si>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</si>
  <si>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</si>
  <si>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</si>
  <si>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</si>
  <si>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</si>
  <si>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</si>
  <si>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</si>
  <si>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</si>
  <si>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</si>
  <si>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</si>
  <si>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</si>
  <si>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</si>
  <si>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</si>
  <si>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</si>
  <si>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</si>
  <si>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</si>
  <si>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</si>
  <si>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</si>
  <si>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</si>
  <si>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</si>
  <si>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</si>
  <si>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</si>
  <si>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</si>
  <si>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</si>
  <si>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</si>
  <si>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</si>
  <si>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</si>
  <si>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</si>
  <si>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</si>
  <si>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</si>
  <si>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</si>
  <si>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</si>
  <si>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</si>
  <si>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</si>
  <si>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</si>
  <si>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</si>
  <si>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</si>
  <si>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</si>
  <si>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</si>
  <si>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</si>
  <si>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</si>
  <si>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</si>
  <si>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</si>
  <si>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</si>
  <si>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</si>
  <si>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</si>
  <si>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</si>
  <si>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</si>
  <si>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</si>
  <si>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</si>
  <si>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</si>
  <si>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</si>
  <si>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</si>
  <si>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</si>
  <si>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</si>
  <si>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</si>
  <si>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</si>
  <si>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</si>
  <si>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</si>
  <si>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</si>
  <si>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</si>
  <si>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</si>
  <si>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</si>
  <si>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</si>
  <si>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</si>
  <si>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</si>
  <si>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</si>
  <si>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</si>
  <si>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</si>
  <si>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</si>
  <si>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</si>
  <si>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</si>
  <si>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</si>
  <si>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</si>
  <si>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</si>
  <si>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</si>
  <si>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</si>
  <si>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</si>
  <si>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</si>
  <si>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</si>
  <si>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</si>
  <si>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</si>
  <si>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</si>
  <si>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</si>
  <si>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</si>
  <si>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</si>
  <si>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</si>
  <si>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</si>
  <si>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</si>
  <si>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</si>
  <si>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</si>
  <si>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</si>
  <si>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</si>
  <si>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</si>
  <si>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</si>
  <si>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</si>
  <si>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</si>
  <si>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</si>
  <si>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</si>
  <si>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</si>
  <si>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</si>
  <si>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</si>
  <si>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</si>
  <si>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</si>
  <si>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</si>
  <si>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</si>
  <si>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</si>
  <si>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</si>
  <si>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</si>
  <si>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</si>
  <si>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</si>
  <si>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</si>
  <si>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</si>
  <si>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</si>
  <si>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</si>
  <si>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</si>
  <si>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</si>
  <si>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</si>
  <si>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</si>
  <si>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</si>
  <si>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</si>
  <si>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</si>
  <si>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</si>
  <si>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</si>
  <si>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</si>
  <si>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</si>
  <si>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</si>
  <si>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</si>
  <si>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</si>
  <si>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</si>
  <si>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</si>
  <si>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</si>
  <si>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</si>
  <si>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</si>
  <si>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</si>
  <si>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</si>
  <si>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</si>
  <si>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</si>
  <si>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</si>
  <si>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</si>
  <si>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</si>
  <si>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</si>
  <si>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</si>
  <si>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</si>
  <si>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</si>
  <si>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</si>
  <si>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</si>
  <si>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</si>
  <si>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</si>
  <si>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</si>
  <si>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</si>
  <si>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</si>
  <si>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</si>
  <si>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</si>
  <si>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</si>
  <si>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</si>
  <si>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</si>
  <si>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</si>
  <si>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</si>
  <si>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</si>
  <si>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</si>
  <si>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</si>
  <si>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</si>
  <si>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</si>
  <si>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</si>
  <si>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</si>
  <si>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</si>
  <si>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</si>
  <si>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</si>
  <si>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</si>
  <si>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</si>
  <si>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</si>
  <si>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</si>
  <si>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</si>
  <si>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</si>
  <si>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</si>
  <si>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</si>
  <si>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</si>
  <si>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</si>
  <si>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</si>
  <si>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</si>
  <si>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</si>
  <si>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</si>
  <si>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</si>
  <si>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</si>
  <si>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</si>
  <si>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</si>
  <si>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</si>
  <si>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</si>
  <si>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</si>
  <si>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</si>
  <si>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</si>
  <si>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</si>
  <si>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</si>
  <si>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</si>
  <si>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</si>
  <si>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</si>
  <si>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</si>
  <si>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</si>
  <si>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</si>
  <si>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</si>
  <si>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</si>
  <si>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</si>
  <si>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</si>
  <si>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</si>
  <si>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</si>
  <si>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</si>
  <si>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</si>
  <si>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</si>
  <si>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</si>
  <si>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</si>
  <si>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</si>
  <si>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</si>
  <si>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</si>
  <si>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</si>
  <si>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</si>
  <si>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</si>
  <si>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</si>
  <si>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</si>
  <si>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</si>
  <si>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</si>
  <si>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</si>
  <si>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</si>
  <si>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</si>
  <si>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</si>
  <si>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</si>
  <si>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</si>
  <si>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</si>
  <si>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</si>
  <si>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</si>
  <si>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</si>
  <si>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</si>
  <si>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</si>
  <si>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</si>
  <si>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</si>
  <si>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</si>
  <si>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</si>
  <si>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</si>
  <si>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</si>
  <si>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</si>
  <si>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</si>
  <si>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</si>
  <si>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</si>
  <si>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</si>
  <si>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</si>
  <si>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</si>
  <si>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</si>
  <si>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</si>
  <si>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</si>
  <si>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</si>
  <si>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</si>
  <si>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</si>
  <si>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</si>
  <si>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</si>
  <si>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</si>
  <si>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</si>
  <si>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</si>
  <si>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</si>
  <si>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</si>
  <si>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</si>
  <si>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</si>
  <si>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</si>
  <si>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</si>
  <si>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</si>
  <si>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</si>
  <si>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</si>
  <si>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</si>
  <si>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</si>
  <si>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</si>
  <si>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</si>
  <si>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</si>
  <si>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</si>
  <si>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</si>
  <si>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</si>
  <si>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</si>
  <si>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</si>
  <si>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</si>
  <si>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</si>
  <si>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</si>
  <si>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</si>
  <si>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</si>
  <si>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</si>
  <si>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</si>
  <si>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</si>
  <si>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</si>
  <si>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</si>
  <si>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</si>
  <si>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</si>
  <si>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</si>
  <si>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</si>
  <si>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</si>
  <si>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</si>
  <si>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</si>
  <si>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</si>
  <si>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</si>
  <si>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</si>
  <si>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</si>
  <si>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</si>
  <si>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</si>
  <si>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</si>
  <si>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</si>
  <si>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</si>
  <si>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</si>
  <si>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</si>
  <si>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</si>
  <si>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</si>
  <si>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</si>
  <si>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</si>
  <si>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</si>
  <si>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</si>
  <si>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</si>
  <si>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</si>
  <si>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</si>
  <si>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</si>
  <si>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</si>
  <si>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</si>
  <si>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</si>
  <si>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</si>
  <si>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</si>
  <si>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</si>
  <si>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</si>
  <si>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</si>
  <si>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</si>
  <si>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</si>
  <si>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</si>
  <si>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</si>
  <si>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</si>
  <si>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</si>
  <si>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</si>
  <si>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</si>
  <si>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</si>
  <si>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</si>
  <si>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</si>
  <si>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</si>
  <si>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</si>
  <si>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</si>
  <si>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</si>
  <si>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</si>
  <si>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</si>
  <si>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</si>
  <si>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</si>
  <si>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</si>
  <si>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</si>
  <si>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</si>
  <si>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</si>
  <si>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</si>
  <si>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</si>
  <si>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</si>
  <si>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</si>
  <si>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</si>
  <si>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</si>
  <si>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</si>
  <si>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</si>
  <si>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</si>
  <si>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</si>
  <si>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</si>
  <si>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</si>
  <si>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</si>
  <si>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</si>
  <si>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</si>
  <si>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</si>
  <si>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</si>
  <si>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</si>
  <si>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</si>
  <si>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</si>
  <si>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</si>
  <si>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</si>
  <si>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</si>
  <si>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</si>
  <si>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</si>
  <si>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</si>
  <si>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</si>
  <si>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</si>
  <si>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</si>
  <si>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</si>
  <si>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</si>
  <si>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</si>
  <si>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</si>
  <si>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</si>
  <si>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</si>
  <si>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</si>
  <si>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</si>
  <si>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</si>
  <si>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</si>
  <si>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</si>
  <si>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</si>
  <si>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</si>
  <si>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</si>
  <si>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</si>
  <si>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</si>
  <si>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</si>
  <si>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</si>
  <si>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</si>
  <si>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</si>
  <si>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</si>
  <si>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</si>
  <si>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</si>
  <si>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</si>
  <si>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</si>
  <si>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</si>
  <si>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</si>
  <si>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</si>
  <si>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</si>
  <si>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</si>
  <si>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</si>
  <si>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</si>
  <si>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</si>
  <si>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</si>
  <si>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</si>
  <si>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</si>
  <si>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</si>
  <si>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</si>
  <si>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</si>
  <si>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</si>
  <si>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</si>
  <si>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</si>
  <si>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</si>
  <si>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</si>
  <si>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</si>
  <si>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</si>
  <si>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</si>
  <si>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</si>
  <si>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</si>
  <si>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</si>
  <si>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</si>
  <si>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</si>
  <si>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</si>
  <si>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</si>
  <si>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</si>
  <si>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</si>
  <si>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</si>
  <si>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</si>
  <si>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</si>
  <si>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</si>
  <si>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</si>
  <si>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</si>
  <si>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</si>
  <si>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</si>
  <si>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</si>
  <si>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</si>
  <si>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</si>
  <si>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</si>
  <si>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</si>
  <si>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</si>
  <si>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</si>
  <si>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</si>
  <si>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</si>
  <si>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</si>
  <si>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</si>
  <si>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</si>
  <si>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</si>
  <si>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</si>
  <si>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</si>
  <si>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</si>
  <si>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</si>
  <si>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</si>
  <si>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</si>
  <si>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</si>
  <si>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</si>
  <si>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</si>
  <si>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</si>
  <si>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</si>
  <si>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</si>
  <si>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</si>
  <si>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</si>
  <si>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</si>
  <si>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</si>
  <si>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</si>
  <si>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</si>
  <si>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</si>
  <si>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</si>
  <si>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</si>
  <si>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</si>
  <si>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</si>
  <si>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</si>
  <si>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</si>
  <si>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</si>
  <si>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</si>
  <si>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</si>
  <si>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</si>
  <si>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</si>
  <si>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</si>
  <si>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</si>
  <si>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</si>
  <si>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</si>
  <si>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</si>
  <si>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</si>
  <si>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</si>
  <si>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</si>
  <si>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</si>
  <si>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</si>
  <si>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</si>
  <si>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</si>
  <si>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</si>
  <si>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</si>
  <si>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</si>
  <si>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</si>
  <si>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</si>
  <si>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</si>
  <si>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</si>
  <si>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</si>
  <si>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</si>
  <si>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</si>
  <si>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</si>
  <si>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</si>
  <si>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</si>
  <si>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</si>
  <si>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</si>
  <si>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</si>
  <si>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</si>
  <si>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</si>
  <si>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</si>
  <si>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</si>
  <si>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</si>
  <si>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</si>
  <si>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</si>
  <si>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</si>
  <si>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</si>
  <si>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</si>
  <si>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</si>
  <si>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</si>
  <si>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</si>
  <si>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</si>
  <si>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</si>
  <si>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</si>
  <si>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</si>
  <si>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</si>
  <si>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</si>
  <si>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</si>
  <si>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</si>
  <si>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</si>
  <si>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</si>
  <si>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</si>
  <si>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</si>
  <si>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</si>
  <si>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</si>
  <si>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</si>
  <si>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</si>
  <si>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</si>
  <si>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</si>
  <si>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</si>
  <si>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</si>
  <si>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</si>
  <si>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</si>
  <si>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</si>
  <si>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</si>
  <si>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</si>
  <si>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</si>
  <si>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</si>
  <si>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</si>
  <si>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</si>
  <si>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</si>
  <si>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</si>
  <si>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</si>
  <si>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</si>
  <si>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</si>
  <si>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</si>
  <si>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</si>
  <si>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</si>
  <si>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</si>
  <si>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</si>
  <si>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</si>
  <si>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</si>
  <si>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</si>
  <si>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</si>
  <si>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</si>
  <si>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</si>
  <si>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</si>
  <si>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</si>
  <si>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</si>
  <si>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</si>
  <si>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</si>
  <si>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</si>
  <si>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</si>
  <si>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</si>
  <si>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</si>
  <si>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</si>
  <si>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</si>
  <si>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</si>
  <si>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</si>
  <si>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</si>
  <si>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</si>
  <si>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</si>
  <si>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</si>
  <si>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</si>
  <si>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</si>
  <si>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</si>
  <si>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</si>
  <si>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</si>
  <si>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</si>
  <si>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</si>
  <si>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</si>
  <si>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</si>
  <si>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</si>
  <si>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</si>
  <si>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</si>
  <si>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</si>
  <si>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</si>
  <si>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</si>
  <si>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</si>
  <si>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</si>
  <si>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</si>
  <si>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</si>
  <si>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</si>
  <si>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</si>
  <si>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</si>
  <si>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</si>
  <si>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</si>
  <si>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</si>
  <si>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</si>
  <si>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</si>
  <si>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</si>
  <si>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</si>
  <si>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</si>
  <si>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</si>
  <si>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</si>
  <si>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</si>
  <si>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</si>
  <si>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</si>
  <si>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</si>
  <si>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</si>
  <si>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</si>
  <si>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</si>
  <si>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</si>
  <si>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</si>
  <si>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</si>
  <si>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</si>
  <si>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</si>
  <si>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</si>
  <si>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</si>
  <si>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</si>
  <si>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</si>
  <si>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</si>
  <si>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</si>
  <si>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</si>
  <si>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</si>
  <si>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</si>
  <si>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</si>
  <si>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</si>
  <si>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</si>
  <si>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</si>
  <si>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</si>
  <si>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</si>
  <si>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</si>
  <si>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</si>
  <si>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</si>
  <si>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</si>
  <si>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</si>
  <si>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</si>
  <si>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</si>
  <si>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</si>
  <si>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</si>
  <si>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</si>
  <si>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</si>
  <si>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</si>
  <si>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</si>
  <si>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</si>
  <si>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</si>
  <si>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</si>
  <si>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</si>
  <si>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</si>
  <si>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</si>
  <si>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</si>
  <si>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</si>
  <si>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</si>
  <si>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</si>
  <si>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</si>
  <si>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</si>
  <si>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</si>
  <si>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</si>
  <si>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</si>
  <si>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</si>
  <si>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</si>
  <si>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</si>
  <si>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</si>
  <si>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</si>
  <si>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</si>
  <si>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</si>
  <si>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</si>
  <si>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</si>
  <si>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</si>
  <si>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</si>
  <si>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</si>
  <si>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</si>
  <si>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</si>
  <si>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</si>
  <si>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</si>
  <si>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</si>
  <si>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</si>
  <si>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</si>
  <si>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</si>
  <si>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</si>
  <si>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</si>
  <si>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</si>
  <si>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</si>
  <si>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</si>
  <si>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</si>
  <si>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</si>
  <si>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</si>
  <si>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</si>
  <si>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</si>
  <si>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</si>
  <si>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</si>
  <si>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</si>
  <si>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</si>
  <si>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</si>
  <si>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</si>
  <si>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</si>
  <si>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</si>
  <si>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</si>
  <si>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</si>
  <si>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</si>
  <si>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</si>
  <si>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</si>
  <si>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</si>
  <si>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</si>
  <si>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</si>
  <si>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</si>
  <si>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</si>
  <si>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</si>
  <si>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</si>
  <si>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</si>
  <si>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</si>
  <si>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</si>
  <si>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</si>
  <si>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</si>
  <si>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</si>
  <si>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</si>
  <si>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</si>
  <si>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</si>
  <si>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</si>
  <si>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</si>
  <si>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</si>
  <si>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</si>
  <si>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</si>
  <si>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</si>
  <si>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</si>
  <si>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</si>
  <si>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</si>
  <si>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</si>
  <si>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</si>
  <si>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</si>
  <si>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</si>
  <si>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</si>
  <si>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</si>
  <si>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</si>
  <si>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</si>
  <si>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</si>
  <si>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</si>
  <si>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</si>
  <si>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</si>
  <si>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</si>
  <si>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</si>
  <si>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</si>
  <si>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</si>
  <si>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</si>
  <si>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</si>
  <si>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</si>
  <si>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</si>
  <si>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</si>
  <si>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</si>
  <si>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</si>
  <si>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</si>
  <si>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</si>
  <si>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</si>
  <si>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</si>
  <si>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</si>
  <si>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</si>
  <si>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</si>
  <si>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</si>
  <si>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</si>
  <si>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</si>
  <si>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</si>
  <si>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</si>
  <si>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</si>
  <si>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</si>
  <si>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</si>
  <si>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</si>
  <si>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</si>
  <si>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</si>
  <si>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</si>
  <si>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</si>
  <si>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</si>
  <si>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</si>
  <si>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</si>
  <si>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</si>
  <si>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</si>
  <si>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</si>
  <si>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</si>
  <si>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</si>
  <si>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</si>
  <si>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</si>
  <si>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</si>
  <si>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</si>
  <si>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</si>
  <si>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</si>
  <si>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</si>
  <si>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</si>
  <si>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</si>
  <si>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</si>
  <si>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</si>
  <si>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</si>
  <si>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</si>
  <si>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</si>
  <si>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</si>
  <si>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</si>
  <si>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</si>
  <si>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</si>
  <si>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</si>
  <si>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</si>
  <si>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</si>
  <si>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</si>
  <si>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</si>
  <si>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</si>
  <si>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</si>
  <si>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</si>
  <si>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</si>
  <si>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</si>
  <si>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</si>
  <si>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</si>
  <si>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</si>
  <si>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</si>
  <si>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</si>
  <si>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</si>
  <si>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</si>
  <si>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</si>
  <si>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</si>
  <si>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</si>
  <si>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</si>
  <si>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</si>
  <si>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</si>
  <si>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</si>
  <si>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</si>
  <si>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</si>
  <si>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</si>
  <si>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</si>
  <si>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</si>
  <si>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</si>
  <si>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</si>
  <si>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</si>
  <si>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</si>
  <si>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</si>
  <si>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</si>
  <si>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</si>
  <si>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</si>
  <si>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</si>
  <si>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</si>
  <si>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</si>
  <si>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</si>
  <si>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</si>
  <si>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</si>
  <si>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</si>
  <si>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</si>
  <si>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</si>
  <si>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</si>
  <si>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</si>
  <si>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</si>
  <si>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</si>
  <si>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</si>
  <si>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</si>
  <si>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</si>
  <si>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</si>
  <si>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</si>
  <si>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</si>
  <si>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</si>
  <si>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</si>
  <si>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</si>
  <si>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</si>
  <si>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</si>
  <si>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</si>
  <si>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</si>
  <si>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</si>
  <si>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</si>
  <si>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</si>
  <si>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</si>
  <si>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</si>
  <si>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</si>
  <si>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</si>
  <si>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</si>
  <si>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</si>
  <si>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</si>
  <si>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</si>
  <si>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</si>
  <si>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</si>
  <si>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</si>
  <si>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</si>
  <si>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</si>
  <si>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</si>
  <si>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</si>
  <si>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</si>
  <si>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</si>
  <si>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</si>
  <si>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</si>
  <si>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</si>
  <si>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</si>
  <si>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</si>
  <si>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</si>
  <si>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</si>
  <si>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</si>
  <si>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</si>
  <si>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</si>
  <si>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</si>
  <si>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</si>
  <si>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</si>
  <si>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</si>
  <si>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</si>
  <si>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</si>
  <si>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</si>
  <si>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</si>
  <si>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</si>
  <si>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</si>
  <si>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</si>
  <si>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</si>
  <si>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</si>
  <si>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</si>
  <si>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</si>
  <si>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</si>
  <si>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</si>
  <si>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</si>
  <si>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</si>
  <si>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</si>
  <si>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</si>
  <si>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</si>
  <si>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</si>
  <si>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</si>
  <si>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</si>
  <si>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</si>
  <si>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</si>
  <si>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</si>
  <si>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</si>
  <si>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</si>
  <si>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</si>
  <si>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</si>
  <si>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</si>
  <si>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</si>
  <si>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</si>
  <si>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</si>
  <si>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</si>
  <si>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</si>
  <si>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</si>
  <si>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</si>
  <si>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</si>
  <si>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</si>
  <si>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</si>
  <si>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</si>
  <si>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</si>
  <si>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</si>
  <si>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</si>
  <si>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</si>
  <si>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</si>
  <si>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</si>
  <si>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</si>
  <si>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</si>
  <si>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</si>
  <si>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</si>
  <si>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</si>
  <si>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</si>
  <si>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</si>
  <si>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</si>
  <si>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</si>
  <si>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</si>
  <si>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</si>
  <si>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</si>
  <si>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</si>
  <si>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</si>
  <si>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</si>
  <si>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</si>
  <si>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</si>
  <si>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</si>
  <si>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</si>
  <si>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</si>
  <si>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</si>
  <si>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</si>
  <si>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</si>
  <si>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</si>
  <si>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</si>
  <si>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</si>
  <si>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</si>
  <si>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</si>
  <si>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</si>
  <si>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</si>
  <si>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</si>
  <si>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</si>
  <si>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</si>
  <si>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</si>
  <si>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</si>
  <si>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</si>
  <si>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</si>
  <si>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</si>
  <si>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</si>
  <si>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</si>
  <si>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</si>
  <si>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</si>
  <si>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</si>
  <si>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</si>
  <si>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</si>
  <si>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</si>
  <si>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</si>
  <si>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</si>
  <si>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</si>
  <si>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</si>
  <si>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</si>
  <si>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</si>
  <si>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</si>
  <si>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</si>
  <si>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</si>
  <si>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</si>
  <si>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</si>
  <si>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</si>
  <si>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</si>
  <si>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</si>
  <si>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</si>
  <si>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</si>
  <si>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</si>
  <si>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</si>
  <si>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</si>
  <si>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</si>
  <si>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</si>
  <si>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</si>
  <si>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</si>
  <si>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</si>
  <si>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</si>
  <si>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</si>
  <si>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</si>
  <si>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</si>
  <si>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</si>
  <si>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</si>
  <si>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</si>
  <si>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</si>
  <si>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</si>
  <si>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</si>
  <si>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</si>
  <si>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</si>
  <si>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</si>
  <si>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</si>
  <si>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</si>
  <si>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</si>
  <si>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</si>
  <si>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</si>
  <si>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</si>
  <si>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</si>
  <si>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</si>
  <si>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</si>
  <si>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</si>
  <si>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</si>
  <si>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</si>
  <si>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</si>
  <si>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</si>
  <si>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</si>
  <si>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</si>
  <si>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</si>
  <si>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</si>
  <si>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</si>
  <si>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</si>
  <si>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</si>
  <si>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</si>
  <si>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</si>
  <si>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</si>
  <si>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</si>
  <si>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</si>
  <si>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</si>
  <si>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</si>
  <si>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</si>
  <si>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</si>
  <si>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</si>
  <si>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</si>
  <si>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</si>
  <si>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</si>
  <si>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</si>
  <si>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</si>
  <si>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</si>
  <si>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</si>
  <si>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</si>
  <si>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</si>
  <si>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</si>
  <si>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</si>
  <si>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</si>
  <si>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</si>
  <si>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</si>
  <si>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</si>
  <si>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</si>
  <si>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</si>
  <si>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</si>
  <si>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</si>
  <si>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</si>
  <si>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</si>
  <si>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</si>
  <si>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</si>
  <si>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</si>
  <si>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</si>
  <si>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</si>
  <si>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</si>
  <si>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</si>
  <si>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</si>
  <si>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</si>
  <si>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</si>
  <si>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</si>
  <si>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</si>
  <si>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</si>
  <si>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</si>
  <si>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</si>
  <si>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</si>
  <si>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</si>
  <si>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</si>
  <si>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</si>
  <si>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</si>
  <si>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</si>
  <si>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</si>
  <si>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</si>
  <si>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</si>
  <si>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</si>
  <si>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</si>
  <si>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</si>
  <si>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</si>
  <si>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</si>
  <si>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</si>
  <si>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</si>
  <si>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</si>
  <si>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</si>
  <si>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</si>
  <si>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</si>
  <si>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</si>
  <si>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</si>
  <si>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</si>
  <si>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</si>
  <si>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</si>
  <si>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</si>
  <si>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</si>
  <si>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</si>
  <si>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</si>
  <si>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</si>
  <si>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</si>
  <si>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</si>
  <si>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</si>
  <si>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</si>
  <si>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</si>
  <si>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</si>
  <si>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</si>
  <si>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</si>
  <si>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</si>
  <si>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</si>
  <si>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</si>
  <si>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</si>
  <si>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</si>
  <si>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</si>
  <si>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</si>
  <si>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</si>
  <si>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</si>
  <si>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</si>
  <si>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</si>
  <si>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</si>
  <si>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</si>
  <si>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</si>
  <si>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</si>
  <si>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</si>
  <si>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</si>
  <si>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</si>
  <si>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</si>
  <si>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</si>
  <si>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</si>
  <si>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</si>
  <si>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</si>
  <si>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</si>
  <si>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</si>
  <si>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</si>
  <si>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</si>
  <si>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</si>
  <si>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</si>
  <si>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</si>
  <si>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</si>
  <si>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</si>
  <si>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</si>
  <si>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</si>
  <si>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</si>
  <si>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</si>
  <si>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</si>
  <si>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</si>
  <si>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</si>
  <si>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</si>
  <si>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</si>
  <si>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</si>
  <si>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</si>
  <si>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</si>
  <si>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</si>
  <si>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</si>
  <si>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</si>
  <si>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</si>
  <si>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</si>
  <si>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</si>
  <si>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</si>
  <si>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</si>
  <si>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</si>
  <si>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</si>
  <si>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</si>
  <si>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</si>
  <si>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</si>
  <si>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</si>
  <si>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</si>
  <si>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</si>
  <si>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</si>
  <si>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</si>
  <si>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</si>
  <si>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</si>
  <si>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</si>
  <si>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</si>
  <si>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</si>
  <si>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</si>
  <si>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</si>
  <si>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</si>
  <si>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</si>
  <si>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</si>
  <si>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</si>
  <si>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</si>
  <si>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</si>
  <si>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</si>
  <si>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</si>
  <si>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</si>
  <si>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</si>
  <si>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</si>
  <si>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</si>
  <si>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</si>
  <si>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</si>
  <si>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</si>
  <si>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</si>
  <si>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</si>
  <si>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</si>
  <si>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</si>
  <si>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</si>
  <si>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</si>
  <si>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</si>
  <si>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</si>
  <si>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</si>
  <si>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</si>
  <si>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</si>
  <si>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</si>
  <si>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</si>
  <si>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</si>
  <si>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</si>
  <si>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</si>
  <si>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</si>
  <si>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</si>
  <si>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</si>
  <si>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</si>
  <si>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</si>
  <si>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</si>
  <si>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</si>
  <si>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</si>
  <si>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</si>
  <si>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</si>
  <si>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</si>
  <si>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</si>
  <si>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</si>
  <si>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</si>
  <si>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</si>
  <si>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</si>
  <si>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</si>
  <si>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</si>
  <si>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</si>
  <si>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</si>
  <si>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</si>
  <si>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</si>
  <si>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</si>
  <si>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</si>
  <si>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</si>
  <si>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</si>
  <si>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</si>
  <si>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</si>
  <si>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</si>
  <si>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</si>
  <si>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</si>
  <si>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</si>
  <si>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</si>
  <si>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</si>
  <si>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</si>
  <si>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</si>
  <si>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</si>
  <si>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</si>
  <si>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</si>
  <si>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</si>
  <si>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</si>
  <si>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</si>
  <si>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</si>
  <si>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</si>
  <si>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</si>
  <si>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</si>
  <si>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</si>
  <si>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</si>
  <si>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</si>
  <si>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</si>
  <si>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</si>
  <si>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</si>
  <si>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</si>
  <si>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</si>
  <si>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</si>
  <si>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</si>
  <si>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</si>
  <si>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</si>
  <si>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</si>
  <si>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</si>
  <si>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</si>
  <si>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</si>
  <si>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</si>
  <si>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</si>
  <si>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</si>
  <si>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</si>
  <si>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</si>
  <si>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</si>
  <si>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</si>
  <si>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</si>
  <si>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</si>
  <si>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</si>
  <si>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</si>
  <si>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</si>
  <si>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</si>
  <si>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</si>
  <si>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</si>
  <si>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</si>
  <si>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</si>
  <si>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</si>
  <si>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</si>
  <si>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</si>
  <si>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</si>
  <si>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</si>
  <si>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</si>
  <si>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</si>
  <si>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</si>
  <si>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</si>
  <si>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</si>
  <si>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</si>
  <si>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</si>
  <si>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</si>
  <si>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</si>
  <si>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</si>
  <si>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</si>
  <si>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</si>
  <si>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</si>
  <si>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</si>
  <si>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</si>
  <si>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</si>
  <si>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</si>
  <si>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</si>
  <si>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</si>
  <si>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</si>
  <si>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</si>
  <si>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</si>
  <si>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</si>
  <si>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</si>
  <si>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</si>
  <si>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</si>
  <si>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</si>
  <si>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</si>
  <si>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</si>
  <si>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</si>
  <si>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</si>
  <si>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</si>
  <si>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</si>
  <si>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</si>
  <si>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</si>
  <si>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</si>
  <si>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</si>
  <si>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</si>
  <si>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</si>
  <si>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</si>
  <si>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</si>
  <si>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</si>
  <si>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</si>
  <si>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</si>
  <si>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</si>
  <si>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</si>
  <si>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</si>
  <si>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</si>
  <si>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</si>
  <si>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</si>
  <si>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</si>
  <si>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</si>
  <si>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</si>
  <si>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</si>
  <si>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</si>
  <si>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</si>
  <si>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</si>
  <si>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</si>
  <si>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</si>
  <si>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</si>
  <si>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</si>
  <si>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</si>
  <si>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</si>
  <si>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</si>
  <si>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</si>
  <si>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</si>
  <si>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</si>
  <si>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</si>
  <si>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</si>
  <si>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</si>
  <si>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</si>
  <si>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</si>
  <si>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</si>
  <si>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</si>
  <si>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</si>
  <si>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</si>
  <si>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</si>
  <si>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</si>
  <si>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</si>
  <si>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</si>
  <si>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</si>
  <si>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</si>
  <si>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</si>
  <si>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</si>
  <si>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</si>
  <si>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</si>
  <si>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</si>
  <si>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</si>
  <si>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</si>
  <si>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</si>
  <si>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</si>
  <si>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</si>
  <si>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</si>
  <si>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</si>
  <si>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</si>
  <si>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</si>
  <si>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</si>
  <si>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</si>
  <si>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</si>
  <si>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</si>
  <si>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</si>
  <si>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</si>
  <si>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</si>
  <si>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</si>
  <si>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</si>
  <si>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</si>
  <si>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</si>
  <si>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</si>
  <si>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</si>
  <si>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</si>
  <si>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</si>
  <si>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</si>
  <si>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</si>
  <si>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</si>
  <si>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</si>
  <si>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</si>
  <si>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</si>
  <si>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</si>
  <si>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</si>
  <si>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</si>
  <si>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</si>
  <si>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</si>
  <si>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</si>
  <si>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</si>
  <si>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</si>
  <si>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</si>
  <si>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</si>
  <si>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</si>
  <si>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</si>
  <si>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</si>
  <si>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</si>
  <si>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</si>
  <si>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</si>
  <si>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</si>
  <si>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</si>
  <si>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</si>
  <si>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</si>
  <si>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</si>
  <si>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</si>
  <si>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</si>
  <si>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</si>
  <si>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</si>
  <si>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</si>
  <si>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</si>
  <si>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</si>
  <si>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</si>
  <si>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</si>
  <si>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</si>
  <si>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</si>
  <si>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</si>
  <si>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</si>
  <si>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</si>
  <si>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</si>
  <si>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</si>
  <si>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</si>
  <si>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</si>
  <si>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</si>
  <si>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</si>
  <si>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</si>
  <si>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</si>
  <si>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</si>
  <si>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</si>
  <si>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</si>
  <si>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</si>
  <si>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</si>
  <si>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</si>
  <si>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</si>
  <si>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</si>
  <si>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</si>
  <si>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</si>
  <si>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</si>
  <si>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</si>
  <si>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</si>
  <si>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</si>
  <si>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</si>
  <si>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</si>
  <si>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</si>
  <si>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</si>
  <si>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</si>
  <si>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</si>
  <si>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</si>
  <si>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</si>
  <si>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</si>
  <si>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</si>
  <si>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</si>
  <si>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</si>
  <si>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</si>
  <si>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</si>
  <si>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</si>
  <si>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</si>
  <si>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</si>
  <si>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</si>
  <si>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</si>
  <si>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</si>
  <si>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</si>
  <si>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</si>
  <si>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</si>
  <si>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</si>
  <si>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</si>
  <si>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</si>
  <si>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</si>
  <si>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</si>
  <si>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</si>
  <si>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</si>
  <si>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</si>
  <si>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</si>
  <si>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</si>
  <si>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</si>
  <si>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</si>
  <si>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</si>
  <si>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</si>
  <si>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</si>
  <si>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</si>
  <si>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</si>
  <si>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</si>
  <si>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</si>
  <si>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</si>
  <si>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</si>
  <si>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</si>
  <si>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</si>
  <si>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</si>
  <si>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</si>
  <si>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</si>
  <si>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</si>
  <si>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</si>
  <si>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</si>
  <si>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</si>
  <si>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</si>
  <si>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</si>
  <si>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</si>
  <si>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</si>
  <si>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</si>
  <si>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</si>
  <si>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</si>
  <si>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</si>
  <si>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</si>
  <si>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</si>
  <si>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</si>
  <si>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</si>
  <si>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</si>
  <si>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</si>
  <si>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</si>
  <si>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</si>
  <si>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</si>
  <si>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</si>
  <si>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</si>
  <si>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</si>
  <si>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</si>
  <si>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</si>
  <si>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</si>
  <si>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</si>
  <si>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</si>
  <si>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</si>
  <si>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</si>
  <si>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</si>
  <si>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</si>
  <si>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</si>
  <si>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</si>
  <si>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</si>
  <si>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</si>
  <si>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</si>
  <si>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</si>
  <si>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</si>
  <si>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</si>
  <si>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</si>
  <si>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</si>
  <si>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</si>
  <si>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</si>
  <si>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</si>
  <si>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</si>
  <si>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</si>
  <si>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</si>
  <si>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</si>
  <si>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</si>
  <si>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</si>
  <si>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</si>
  <si>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</si>
  <si>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</si>
  <si>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</si>
  <si>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</si>
  <si>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</si>
  <si>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</si>
  <si>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</si>
  <si>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</si>
  <si>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</si>
  <si>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</si>
  <si>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</si>
  <si>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</si>
  <si>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</si>
  <si>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</si>
  <si>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</si>
  <si>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</si>
  <si>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</si>
  <si>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</si>
  <si>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</si>
  <si>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</si>
  <si>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</si>
  <si>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</si>
  <si>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</si>
  <si>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</si>
  <si>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</si>
  <si>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</si>
  <si>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</si>
  <si>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</si>
  <si>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</si>
  <si>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</si>
  <si>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</si>
  <si>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</si>
  <si>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</si>
  <si>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</si>
  <si>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</si>
  <si>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</si>
  <si>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</si>
  <si>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</si>
  <si>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</si>
  <si>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</si>
  <si>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</si>
  <si>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</si>
  <si>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</si>
  <si>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</si>
  <si>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</si>
  <si>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</si>
  <si>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</si>
  <si>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</si>
  <si>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</si>
  <si>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</si>
  <si>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</si>
  <si>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</si>
  <si>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</si>
  <si>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</si>
  <si>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</si>
  <si>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</si>
  <si>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</si>
  <si>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</si>
  <si>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</si>
  <si>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</si>
  <si>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</si>
  <si>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</si>
  <si>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</si>
  <si>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</si>
  <si>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</si>
  <si>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</si>
  <si>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</si>
  <si>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</si>
  <si>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</si>
  <si>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</si>
  <si>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</si>
  <si>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</si>
  <si>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</si>
  <si>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</si>
  <si>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</si>
  <si>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</si>
  <si>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</si>
  <si>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</si>
  <si>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</si>
  <si>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</si>
  <si>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</si>
  <si>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</si>
  <si>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</si>
  <si>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</si>
  <si>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</si>
  <si>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</si>
  <si>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</si>
  <si>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</si>
  <si>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</si>
  <si>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</si>
  <si>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</si>
  <si>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</si>
  <si>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</si>
  <si>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</si>
  <si>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</si>
  <si>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</si>
  <si>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</si>
  <si>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</si>
  <si>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</si>
  <si>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</si>
  <si>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</si>
  <si>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</si>
  <si>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</si>
  <si>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</si>
  <si>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</si>
  <si>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</si>
  <si>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</si>
  <si>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</si>
  <si>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</si>
  <si>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</si>
  <si>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</si>
  <si>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</si>
  <si>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</si>
  <si>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</si>
  <si>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</si>
  <si>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</si>
  <si>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</si>
  <si>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</si>
  <si>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</si>
  <si>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</si>
  <si>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</si>
  <si>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</si>
  <si>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</si>
  <si>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</si>
  <si>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</si>
  <si>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</si>
  <si>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</si>
  <si>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</si>
  <si>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</si>
  <si>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</si>
  <si>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</si>
  <si>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</si>
  <si>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</si>
  <si>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</si>
  <si>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</si>
  <si>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</si>
  <si>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</si>
  <si>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</si>
  <si>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</si>
  <si>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</si>
  <si>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</si>
  <si>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</si>
  <si>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</si>
  <si>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</si>
  <si>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</si>
  <si>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</si>
  <si>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</si>
  <si>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</si>
  <si>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</si>
  <si>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</si>
  <si>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</si>
  <si>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</si>
  <si>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</si>
  <si>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</si>
  <si>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</si>
  <si>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</si>
  <si>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</si>
  <si>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</si>
  <si>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</si>
  <si>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</si>
  <si>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</si>
  <si>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</si>
  <si>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</si>
  <si>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</si>
  <si>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</si>
  <si>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</si>
  <si>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</si>
  <si>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</si>
  <si>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</si>
  <si>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</si>
  <si>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</si>
  <si>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</si>
  <si>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</si>
  <si>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</si>
  <si>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</si>
  <si>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</si>
  <si>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</si>
  <si>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</si>
  <si>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</si>
  <si>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</si>
  <si>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</si>
  <si>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</si>
  <si>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</si>
  <si>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</si>
  <si>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</si>
  <si>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</si>
  <si>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</si>
  <si>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</si>
  <si>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</si>
  <si>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</si>
  <si>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</si>
  <si>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</si>
  <si>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</si>
  <si>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</si>
  <si>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</si>
  <si>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</si>
  <si>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</si>
  <si>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</si>
  <si>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</si>
  <si>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</si>
  <si>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</si>
  <si>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</si>
  <si>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</si>
  <si>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</si>
  <si>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</si>
  <si>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</si>
  <si>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</si>
  <si>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</si>
  <si>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</si>
  <si>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</si>
  <si>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</si>
  <si>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</si>
  <si>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</si>
  <si>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</si>
  <si>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</si>
  <si>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</si>
  <si>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</si>
  <si>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</si>
  <si>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</si>
  <si>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</si>
  <si>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</si>
  <si>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</si>
  <si>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</si>
  <si>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</si>
  <si>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</si>
  <si>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</si>
  <si>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</si>
  <si>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</si>
  <si>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</si>
  <si>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</si>
  <si>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</si>
  <si>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</si>
  <si>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</si>
  <si>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</si>
  <si>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</si>
  <si>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</si>
  <si>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</si>
  <si>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</si>
  <si>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</si>
  <si>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</si>
  <si>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</si>
  <si>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</si>
  <si>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</si>
  <si>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</si>
  <si>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</si>
  <si>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</si>
  <si>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</si>
  <si>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</si>
  <si>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</si>
  <si>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</si>
  <si>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</si>
  <si>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</si>
  <si>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</si>
  <si>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</si>
  <si>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</si>
  <si>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</si>
  <si>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</si>
  <si>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</si>
  <si>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</si>
  <si>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</si>
  <si>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</si>
  <si>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</si>
  <si>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</si>
  <si>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</si>
  <si>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</si>
  <si>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</si>
  <si>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</si>
  <si>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</si>
  <si>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</si>
  <si>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</si>
  <si>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</si>
  <si>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</si>
  <si>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</si>
  <si>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</si>
  <si>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</si>
  <si>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</si>
  <si>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</si>
  <si>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</si>
  <si>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</si>
  <si>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</si>
  <si>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</si>
  <si>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</si>
  <si>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</si>
  <si>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</si>
  <si>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</si>
  <si>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</si>
  <si>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</si>
  <si>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</si>
  <si>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</si>
  <si>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</si>
  <si>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</si>
  <si>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</si>
  <si>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</si>
  <si>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</si>
  <si>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</si>
  <si>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</si>
  <si>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</si>
  <si>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</si>
  <si>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</si>
  <si>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</si>
  <si>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</si>
  <si>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</si>
  <si>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</si>
  <si>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</si>
  <si>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</si>
  <si>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</si>
  <si>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</si>
  <si>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</si>
  <si>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</si>
  <si>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</si>
  <si>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</si>
  <si>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</si>
  <si>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</si>
  <si>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</si>
  <si>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</si>
  <si>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</si>
  <si>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</si>
  <si>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</si>
  <si>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</si>
  <si>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</si>
  <si>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</si>
  <si>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</si>
  <si>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</si>
  <si>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</si>
  <si>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</si>
  <si>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</si>
  <si>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</si>
  <si>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</si>
  <si>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</si>
  <si>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</si>
  <si>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</si>
  <si>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</si>
  <si>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</si>
  <si>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</si>
  <si>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</si>
  <si>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</si>
  <si>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</si>
  <si>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</si>
  <si>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</si>
  <si>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</si>
  <si>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</si>
  <si>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</si>
  <si>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</si>
  <si>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</si>
  <si>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</si>
  <si>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</si>
  <si>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</si>
  <si>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</si>
  <si>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</si>
  <si>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</si>
  <si>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</si>
  <si>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</si>
  <si>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</si>
  <si>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</si>
  <si>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</si>
  <si>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</si>
  <si>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</si>
  <si>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</si>
  <si>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</si>
  <si>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</si>
  <si>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</si>
  <si>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</si>
  <si>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</si>
  <si>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</si>
  <si>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</si>
  <si>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</si>
  <si>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</si>
  <si>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</si>
  <si>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</si>
  <si>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</si>
  <si>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</si>
  <si>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</si>
  <si>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</si>
  <si>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</si>
  <si>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</si>
  <si>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</si>
  <si>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</si>
  <si>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</si>
  <si>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</si>
  <si>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</si>
  <si>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</si>
  <si>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</si>
  <si>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</si>
  <si>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</si>
  <si>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</si>
  <si>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</si>
  <si>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</si>
  <si>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</si>
  <si>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</si>
  <si>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</si>
  <si>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</si>
  <si>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</si>
  <si>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</si>
  <si>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</si>
  <si>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</si>
  <si>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</si>
  <si>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</si>
  <si>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</si>
  <si>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</si>
  <si>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</si>
  <si>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</si>
  <si>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</si>
  <si>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</si>
  <si>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</si>
  <si>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</si>
  <si>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</si>
  <si>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</si>
  <si>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</si>
  <si>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</si>
  <si>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</si>
  <si>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</si>
  <si>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</si>
  <si>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</si>
  <si>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</si>
  <si>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</si>
  <si>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</si>
  <si>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</si>
  <si>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</si>
  <si>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</si>
  <si>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</si>
  <si>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</si>
  <si>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</si>
  <si>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</si>
  <si>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</si>
  <si>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</si>
  <si>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</si>
  <si>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</si>
  <si>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</si>
  <si>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</si>
  <si>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</si>
  <si>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</si>
  <si>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</si>
  <si>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</si>
  <si>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</si>
  <si>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</si>
  <si>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</si>
  <si>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</si>
  <si>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</si>
  <si>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</si>
  <si>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</si>
  <si>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</si>
  <si>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</si>
  <si>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</si>
  <si>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</si>
  <si>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</si>
  <si>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</si>
  <si>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</si>
  <si>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</si>
  <si>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</si>
  <si>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</si>
  <si>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</si>
  <si>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</si>
  <si>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</si>
  <si>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</si>
  <si>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</si>
  <si>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</si>
  <si>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</si>
  <si>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</si>
  <si>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</si>
  <si>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</si>
  <si>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</si>
  <si>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</si>
  <si>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</si>
  <si>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</si>
  <si>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</si>
  <si>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</si>
  <si>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</si>
  <si>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</si>
  <si>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</si>
  <si>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</si>
  <si>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</si>
  <si>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</si>
  <si>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</si>
  <si>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</si>
  <si>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</si>
  <si>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</si>
  <si>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</si>
  <si>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</si>
  <si>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</si>
  <si>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</si>
  <si>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</si>
  <si>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</si>
  <si>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</si>
  <si>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</si>
  <si>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</si>
  <si>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</si>
  <si>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</si>
  <si>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</si>
  <si>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</si>
  <si>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</si>
  <si>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</si>
  <si>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</si>
  <si>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</si>
  <si>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</si>
  <si>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</si>
  <si>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</si>
  <si>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</si>
  <si>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</si>
  <si>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</si>
  <si>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</si>
  <si>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</si>
  <si>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</si>
  <si>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</si>
  <si>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</si>
  <si>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</si>
  <si>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</si>
  <si>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</si>
  <si>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</si>
  <si>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</si>
  <si>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</si>
  <si>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</si>
  <si>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</si>
  <si>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</si>
  <si>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</si>
  <si>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</si>
  <si>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</si>
  <si>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</si>
  <si>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</si>
  <si>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</si>
  <si>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</si>
  <si>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</si>
  <si>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</si>
  <si>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</si>
  <si>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</si>
  <si>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</si>
  <si>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</si>
  <si>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</si>
  <si>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</si>
  <si>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</si>
  <si>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</si>
  <si>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</si>
  <si>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</si>
  <si>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</si>
  <si>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</si>
  <si>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</si>
  <si>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</si>
  <si>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</si>
  <si>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</si>
  <si>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</si>
  <si>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</si>
  <si>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</si>
  <si>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</si>
  <si>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</si>
  <si>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</si>
  <si>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</si>
  <si>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</si>
  <si>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</si>
  <si>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</si>
  <si>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</si>
  <si>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</si>
  <si>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</si>
  <si>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</si>
  <si>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</si>
  <si>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</si>
  <si>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</si>
  <si>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</si>
  <si>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</si>
  <si>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</si>
  <si>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</si>
  <si>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</si>
  <si>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</si>
  <si>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</si>
  <si>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</si>
  <si>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</si>
  <si>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</si>
  <si>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</si>
  <si>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</si>
  <si>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</si>
  <si>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</si>
  <si>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</si>
  <si>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</si>
  <si>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</si>
  <si>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</si>
  <si>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</si>
  <si>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</si>
  <si>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</si>
  <si>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</si>
  <si>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</si>
  <si>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</si>
  <si>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</si>
  <si>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</si>
  <si>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</si>
  <si>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</si>
  <si>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</si>
  <si>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</si>
  <si>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</si>
  <si>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</si>
  <si>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</si>
  <si>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</si>
  <si>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</si>
  <si>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</si>
  <si>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</si>
  <si>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</si>
  <si>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</si>
  <si>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</si>
  <si>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</si>
  <si>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</si>
  <si>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</si>
  <si>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</si>
  <si>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</si>
  <si>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</si>
  <si>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</si>
  <si>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</si>
  <si>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</si>
  <si>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</si>
  <si>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</si>
  <si>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</si>
  <si>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</si>
  <si>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</si>
  <si>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</si>
  <si>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</si>
  <si>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</si>
  <si>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</si>
  <si>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</si>
  <si>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</si>
  <si>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</si>
  <si>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</si>
  <si>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</si>
  <si>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</si>
  <si>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</si>
  <si>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</si>
  <si>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</si>
  <si>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</si>
  <si>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</si>
  <si>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</si>
  <si>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</si>
  <si>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</si>
  <si>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</si>
  <si>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</si>
  <si>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</si>
  <si>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</si>
  <si>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</si>
  <si>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</si>
  <si>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</si>
  <si>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</si>
  <si>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</si>
  <si>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</si>
  <si>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</si>
  <si>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</si>
  <si>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</si>
  <si>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</si>
  <si>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</si>
  <si>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</si>
  <si>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</si>
  <si>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</si>
  <si>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</si>
  <si>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</si>
  <si>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</si>
  <si>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</si>
  <si>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</si>
  <si>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</si>
  <si>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</si>
  <si>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</si>
  <si>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</si>
  <si>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</si>
  <si>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</si>
  <si>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</si>
  <si>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</si>
  <si>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</si>
  <si>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</si>
  <si>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</si>
  <si>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</si>
  <si>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</si>
  <si>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</si>
  <si>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</si>
  <si>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</si>
  <si>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</si>
  <si>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</si>
  <si>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</si>
  <si>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</si>
  <si>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</si>
  <si>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</si>
  <si>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</si>
  <si>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</si>
  <si>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</si>
  <si>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</si>
  <si>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</si>
  <si>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</si>
  <si>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</si>
  <si>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</si>
  <si>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</si>
  <si>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</si>
  <si>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</si>
  <si>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</si>
  <si>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</si>
  <si>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</si>
  <si>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</si>
  <si>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</si>
  <si>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</si>
  <si>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</si>
  <si>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</si>
  <si>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</si>
  <si>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</si>
  <si>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</si>
  <si>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</si>
  <si>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</si>
  <si>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</si>
  <si>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</si>
  <si>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</si>
  <si>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</si>
  <si>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</si>
  <si>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</si>
  <si>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</si>
  <si>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</si>
  <si>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</si>
  <si>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</si>
  <si>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</si>
  <si>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</si>
  <si>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</si>
  <si>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</si>
  <si>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</si>
  <si>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</si>
  <si>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</si>
  <si>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</si>
  <si>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</si>
  <si>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</si>
  <si>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</si>
  <si>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</si>
  <si>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</si>
  <si>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</si>
  <si>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</si>
  <si>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</si>
  <si>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</si>
  <si>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</si>
  <si>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</si>
  <si>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</si>
  <si>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</si>
  <si>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</si>
  <si>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</si>
  <si>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</si>
  <si>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</si>
  <si>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</si>
  <si>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</si>
  <si>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</si>
  <si>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</si>
  <si>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</si>
  <si>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</si>
  <si>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</si>
  <si>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</si>
  <si>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</si>
  <si>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</si>
  <si>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</si>
  <si>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</si>
  <si>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</si>
  <si>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</si>
  <si>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</si>
  <si>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</si>
  <si>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</si>
  <si>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</si>
  <si>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</si>
  <si>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</si>
  <si>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</si>
  <si>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</si>
  <si>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</si>
  <si>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</si>
  <si>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</si>
  <si>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</si>
  <si>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</si>
  <si>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</si>
  <si>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</si>
  <si>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</si>
  <si>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</si>
  <si>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</si>
  <si>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</si>
  <si>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</si>
  <si>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</si>
  <si>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</si>
  <si>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</si>
  <si>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</si>
  <si>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</si>
  <si>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</si>
  <si>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</si>
  <si>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</si>
  <si>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</si>
  <si>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</si>
  <si>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</si>
  <si>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</si>
  <si>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</si>
  <si>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</si>
  <si>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</si>
  <si>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</si>
  <si>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</si>
  <si>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</si>
  <si>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</si>
  <si>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</si>
  <si>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</si>
  <si>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</si>
  <si>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</si>
  <si>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</si>
  <si>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</si>
  <si>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</si>
  <si>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</si>
  <si>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</si>
  <si>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</si>
  <si>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</si>
  <si>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</si>
  <si>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</si>
  <si>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</si>
  <si>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</si>
  <si>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</si>
  <si>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</si>
  <si>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</si>
  <si>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</si>
  <si>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</si>
  <si>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</si>
  <si>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</si>
  <si>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</si>
  <si>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</si>
  <si>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</si>
  <si>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</si>
  <si>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</si>
  <si>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</si>
  <si>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</si>
  <si>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</si>
  <si>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</si>
  <si>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</si>
  <si>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</si>
  <si>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</si>
  <si>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</si>
  <si>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</si>
  <si>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</si>
  <si>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</si>
  <si>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</si>
  <si>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</si>
  <si>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</si>
  <si>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</si>
  <si>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</si>
  <si>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</si>
  <si>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</si>
  <si>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</si>
  <si>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</si>
  <si>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</si>
  <si>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</si>
  <si>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</si>
  <si>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</si>
  <si>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</si>
  <si>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</si>
  <si>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</si>
  <si>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</si>
  <si>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</si>
  <si>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</si>
  <si>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</si>
  <si>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</si>
  <si>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</si>
  <si>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</si>
  <si>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</si>
  <si>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</si>
  <si>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</si>
  <si>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</si>
  <si>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</si>
  <si>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</si>
  <si>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</si>
  <si>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</si>
  <si>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</si>
  <si>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</si>
  <si>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</si>
  <si>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</si>
  <si>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</si>
  <si>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</si>
  <si>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</si>
  <si>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</si>
  <si>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</si>
  <si>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</si>
  <si>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</si>
  <si>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</si>
  <si>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</si>
  <si>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</si>
  <si>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</si>
  <si>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</si>
  <si>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</si>
  <si>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</si>
  <si>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</si>
  <si>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</si>
  <si>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</si>
  <si>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</si>
  <si>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</si>
  <si>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</si>
  <si>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</si>
  <si>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</si>
  <si>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</si>
  <si>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</si>
  <si>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</si>
  <si>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</si>
  <si>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</si>
  <si>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</si>
  <si>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</si>
  <si>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</si>
  <si>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</si>
  <si>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</si>
  <si>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</si>
  <si>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</si>
  <si>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</si>
  <si>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</si>
  <si>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</si>
  <si>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</si>
  <si>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</si>
  <si>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</si>
  <si>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</si>
  <si>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</si>
  <si>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</si>
  <si>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</si>
  <si>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</si>
  <si>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</si>
  <si>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</si>
  <si>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</si>
  <si>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</si>
  <si>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</si>
  <si>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</si>
  <si>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</si>
  <si>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</si>
  <si>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</si>
  <si>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</si>
  <si>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</si>
  <si>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</si>
  <si>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</si>
  <si>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</si>
  <si>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</si>
  <si>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</si>
  <si>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</si>
  <si>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</si>
  <si>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</si>
  <si>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</si>
  <si>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</si>
  <si>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</si>
  <si>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</si>
  <si>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</si>
  <si>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</si>
  <si>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</si>
  <si>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</si>
  <si>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</si>
  <si>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</si>
  <si>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</si>
  <si>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</si>
  <si>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</si>
  <si>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</si>
  <si>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</si>
  <si>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</si>
  <si>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</si>
  <si>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</si>
  <si>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</si>
  <si>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</si>
  <si>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</si>
  <si>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</si>
  <si>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</si>
  <si>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</si>
  <si>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</si>
  <si>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</si>
  <si>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</si>
  <si>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</si>
  <si>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</si>
  <si>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</si>
  <si>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</si>
  <si>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</si>
  <si>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</si>
  <si>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</si>
  <si>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</si>
  <si>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</si>
  <si>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</si>
  <si>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</si>
  <si>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</si>
  <si>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</si>
  <si>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</si>
  <si>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</si>
  <si>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</si>
  <si>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</si>
  <si>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</si>
  <si>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</si>
  <si>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</si>
  <si>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</si>
  <si>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</si>
  <si>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</si>
  <si>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</si>
  <si>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</si>
  <si>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</si>
  <si>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</si>
  <si>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</si>
  <si>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</si>
  <si>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</si>
  <si>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</si>
  <si>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</si>
  <si>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</si>
  <si>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</si>
  <si>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</si>
  <si>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</si>
  <si>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</si>
  <si>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</si>
  <si>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</si>
  <si>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</si>
  <si>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</si>
  <si>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</si>
  <si>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</si>
  <si>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</si>
  <si>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</si>
  <si>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</si>
  <si>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</si>
  <si>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</si>
  <si>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</si>
  <si>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</si>
  <si>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</si>
  <si>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</si>
  <si>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</si>
  <si>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</si>
  <si>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</si>
  <si>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</si>
  <si>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</si>
  <si>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</si>
  <si>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</si>
  <si>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</si>
  <si>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</si>
  <si>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</si>
  <si>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</si>
  <si>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</si>
  <si>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</si>
  <si>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</si>
  <si>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</si>
  <si>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</si>
  <si>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</si>
  <si>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</si>
  <si>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</si>
  <si>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</si>
  <si>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</si>
  <si>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</si>
  <si>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</si>
  <si>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</si>
  <si>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</si>
  <si>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</si>
  <si>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</si>
  <si>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</si>
  <si>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</si>
  <si>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</si>
  <si>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</si>
  <si>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</si>
  <si>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</si>
  <si>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</si>
  <si>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</si>
  <si>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</si>
  <si>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</si>
  <si>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</si>
  <si>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</si>
  <si>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</si>
  <si>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</si>
  <si>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</si>
  <si>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</si>
  <si>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</si>
  <si>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</si>
  <si>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</si>
  <si>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</si>
  <si>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</si>
  <si>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</si>
  <si>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</si>
  <si>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</si>
  <si>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</si>
  <si>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</si>
  <si>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</si>
  <si>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</si>
  <si>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</si>
  <si>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</si>
  <si>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</si>
  <si>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</si>
  <si>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</si>
  <si>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</si>
  <si>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</si>
  <si>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</si>
  <si>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</si>
  <si>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</si>
  <si>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</si>
  <si>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</si>
  <si>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</si>
  <si>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</si>
  <si>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</si>
  <si>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</si>
  <si>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</si>
  <si>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</si>
  <si>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</si>
  <si>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</si>
  <si>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</si>
  <si>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</si>
  <si>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</si>
  <si>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</si>
  <si>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</si>
  <si>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</si>
  <si>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</si>
  <si>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</si>
  <si>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</si>
  <si>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</si>
  <si>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</si>
  <si>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</si>
  <si>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</si>
  <si>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</si>
  <si>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</si>
  <si>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</si>
  <si>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</si>
  <si>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</si>
  <si>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</si>
  <si>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</si>
  <si>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</si>
  <si>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</si>
  <si>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</si>
  <si>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</si>
  <si>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</si>
  <si>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</si>
  <si>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</si>
  <si>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</si>
  <si>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</si>
  <si>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</si>
  <si>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</si>
  <si>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</si>
  <si>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</si>
  <si>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</si>
  <si>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</si>
  <si>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</si>
  <si>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</si>
  <si>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</si>
  <si>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</si>
  <si>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</si>
  <si>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</si>
  <si>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</si>
  <si>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</si>
  <si>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</si>
  <si>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</si>
  <si>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</si>
  <si>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</si>
  <si>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</si>
  <si>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</si>
  <si>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</si>
  <si>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</si>
  <si>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</si>
  <si>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</si>
  <si>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</si>
  <si>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</si>
  <si>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</si>
  <si>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</si>
  <si>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</si>
  <si>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</si>
  <si>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</si>
  <si>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</si>
  <si>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</si>
  <si>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</si>
  <si>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</si>
  <si>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</si>
  <si>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</si>
  <si>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</si>
  <si>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</si>
  <si>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</si>
  <si>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</si>
  <si>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</si>
  <si>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</si>
  <si>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</si>
  <si>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</si>
  <si>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</si>
  <si>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</si>
  <si>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</si>
  <si>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</si>
  <si>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</si>
  <si>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</si>
  <si>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</si>
  <si>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</si>
  <si>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</si>
  <si>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</si>
  <si>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</si>
  <si>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</si>
  <si>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</si>
  <si>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</si>
  <si>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</si>
  <si>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</si>
  <si>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</si>
  <si>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</si>
  <si>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</si>
  <si>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</si>
  <si>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</si>
  <si>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</si>
  <si>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</si>
  <si>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</si>
  <si>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</si>
  <si>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</si>
  <si>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</si>
  <si>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</si>
  <si>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</si>
  <si>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</si>
  <si>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</si>
  <si>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</si>
  <si>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</si>
  <si>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</si>
  <si>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</si>
  <si>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</si>
  <si>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</si>
  <si>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</si>
  <si>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</si>
  <si>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</si>
  <si>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</si>
  <si>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</si>
  <si>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</si>
  <si>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</si>
  <si>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</si>
  <si>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</si>
  <si>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</si>
  <si>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</si>
  <si>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</si>
  <si>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</si>
  <si>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</si>
  <si>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</si>
  <si>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</si>
  <si>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</si>
  <si>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</si>
  <si>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</si>
  <si>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</si>
  <si>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</si>
  <si>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</si>
  <si>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</si>
  <si>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</si>
  <si>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</si>
  <si>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</si>
  <si>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</si>
  <si>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</si>
  <si>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</si>
  <si>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</si>
  <si>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</si>
  <si>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</si>
  <si>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</si>
  <si>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</si>
  <si>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</si>
  <si>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</si>
  <si>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</si>
  <si>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</si>
  <si>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</si>
  <si>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</si>
  <si>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</si>
  <si>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</si>
  <si>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</si>
  <si>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</si>
  <si>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</si>
  <si>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</si>
  <si>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</si>
  <si>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</si>
  <si>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</si>
  <si>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</si>
  <si>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</si>
  <si>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</si>
  <si>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</si>
  <si>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</si>
  <si>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</si>
  <si>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</si>
  <si>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</si>
  <si>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</si>
  <si>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</si>
  <si>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</si>
  <si>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</si>
  <si>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</si>
  <si>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</si>
  <si>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</si>
  <si>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</si>
  <si>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</si>
  <si>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</si>
  <si>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</si>
  <si>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</si>
  <si>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</si>
  <si>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</si>
  <si>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</si>
  <si>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</si>
  <si>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</si>
  <si>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</si>
  <si>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</si>
  <si>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</si>
  <si>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</si>
  <si>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</si>
  <si>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</si>
  <si>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</si>
  <si>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</si>
  <si>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</si>
  <si>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</si>
  <si>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</si>
  <si>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</si>
  <si>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</si>
  <si>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</si>
  <si>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</si>
  <si>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</si>
  <si>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</si>
  <si>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</si>
  <si>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</si>
  <si>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</si>
  <si>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</si>
  <si>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</si>
  <si>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</si>
  <si>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</si>
  <si>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</si>
  <si>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</si>
  <si>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</si>
  <si>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</si>
  <si>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</si>
  <si>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</si>
  <si>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</si>
  <si>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</si>
  <si>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</si>
  <si>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</si>
  <si>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</si>
  <si>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</si>
  <si>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</si>
  <si>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</si>
  <si>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</si>
  <si>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</si>
  <si>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</si>
  <si>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</si>
  <si>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</si>
  <si>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</si>
  <si>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</si>
  <si>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</si>
  <si>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</si>
  <si>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</si>
  <si>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</si>
  <si>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</si>
  <si>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</si>
  <si>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</si>
  <si>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</si>
  <si>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</si>
  <si>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</si>
  <si>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</si>
  <si>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</si>
  <si>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</si>
  <si>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</si>
  <si>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</si>
  <si>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</si>
  <si>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</si>
  <si>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</si>
  <si>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</si>
  <si>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</si>
  <si>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</si>
  <si>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</si>
  <si>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</si>
  <si>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</si>
  <si>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</si>
  <si>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</si>
  <si>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</si>
  <si>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</si>
  <si>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</si>
  <si>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</si>
  <si>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</si>
  <si>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</si>
  <si>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</si>
  <si>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</si>
  <si>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</si>
  <si>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</si>
  <si>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</si>
  <si>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</si>
  <si>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</si>
  <si>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</si>
  <si>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</si>
  <si>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</si>
  <si>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</si>
  <si>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</si>
  <si>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</si>
  <si>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</si>
  <si>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</si>
  <si>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</si>
  <si>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</si>
  <si>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</si>
  <si>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</si>
  <si>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</si>
  <si>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</si>
  <si>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</si>
  <si>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</si>
  <si>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</si>
  <si>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</si>
  <si>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</si>
  <si>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</si>
  <si>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</si>
  <si>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</si>
  <si>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</si>
  <si>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</si>
  <si>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</si>
  <si>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</si>
  <si>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</si>
  <si>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</si>
  <si>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</si>
  <si>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</si>
  <si>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</si>
  <si>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</si>
  <si>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</si>
  <si>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</si>
  <si>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</si>
  <si>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</si>
  <si>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</si>
  <si>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</si>
  <si>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</si>
  <si>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</si>
  <si>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</si>
  <si>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</si>
  <si>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</si>
  <si>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</si>
  <si>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</si>
  <si>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</si>
  <si>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</si>
  <si>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</si>
  <si>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</si>
  <si>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</si>
  <si>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</si>
  <si>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</si>
  <si>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</si>
  <si>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</si>
  <si>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</si>
  <si>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</si>
  <si>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</si>
  <si>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</si>
  <si>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</si>
  <si>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</si>
  <si>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</si>
  <si>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</si>
  <si>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</si>
  <si>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</si>
  <si>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</si>
  <si>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</si>
  <si>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</si>
  <si>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</si>
  <si>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</si>
  <si>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</si>
  <si>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</si>
  <si>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</si>
  <si>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</si>
  <si>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</si>
  <si>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</si>
  <si>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</si>
  <si>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</si>
  <si>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</si>
  <si>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</si>
  <si>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</si>
  <si>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</si>
  <si>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</si>
  <si>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</si>
  <si>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</si>
  <si>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</si>
  <si>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</si>
  <si>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</si>
  <si>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</si>
  <si>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</si>
  <si>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</si>
  <si>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</si>
  <si>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</si>
  <si>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</si>
  <si>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</si>
  <si>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</si>
  <si>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</si>
  <si>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</si>
  <si>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</si>
  <si>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</si>
  <si>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</si>
  <si>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</si>
  <si>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</si>
  <si>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</si>
  <si>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</si>
  <si>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</si>
  <si>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</si>
  <si>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</si>
  <si>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</si>
  <si>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</si>
  <si>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</si>
  <si>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</si>
  <si>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</si>
  <si>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</si>
  <si>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</si>
  <si>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</si>
  <si>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</si>
  <si>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</si>
  <si>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</si>
  <si>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</si>
  <si>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</si>
  <si>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</si>
  <si>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</si>
  <si>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</si>
  <si>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</si>
  <si>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</si>
  <si>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</si>
  <si>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</si>
  <si>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</si>
  <si>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</si>
  <si>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</si>
  <si>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</si>
  <si>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</si>
  <si>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</si>
  <si>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</si>
  <si>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</si>
  <si>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</si>
  <si>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</si>
  <si>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</si>
  <si>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</si>
  <si>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</si>
  <si>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</si>
  <si>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</si>
  <si>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</si>
  <si>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</si>
  <si>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</si>
  <si>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</si>
  <si>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</si>
  <si>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</si>
  <si>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</si>
  <si>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</si>
  <si>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</si>
  <si>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</si>
  <si>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</si>
  <si>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</si>
  <si>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</si>
  <si>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</si>
  <si>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</si>
  <si>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</si>
  <si>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</si>
  <si>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</si>
  <si>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</si>
  <si>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</si>
  <si>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</si>
  <si>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</si>
  <si>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</si>
  <si>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</si>
  <si>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</si>
  <si>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</si>
  <si>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</si>
  <si>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</si>
  <si>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</si>
  <si>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</si>
  <si>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</si>
  <si>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</si>
  <si>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</si>
  <si>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</si>
  <si>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</si>
  <si>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</si>
  <si>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</si>
  <si>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</si>
  <si>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</si>
  <si>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</si>
  <si>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</si>
  <si>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</si>
  <si>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</si>
  <si>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</si>
  <si>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</si>
  <si>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</si>
  <si>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</si>
  <si>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</si>
  <si>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</si>
  <si>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</si>
  <si>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</si>
  <si>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</si>
  <si>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</si>
  <si>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</si>
  <si>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</si>
  <si>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</si>
  <si>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</si>
  <si>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</si>
  <si>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</si>
  <si>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</si>
  <si>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</si>
  <si>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</si>
  <si>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</si>
  <si>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</si>
  <si>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</si>
  <si>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</si>
  <si>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</si>
  <si>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</si>
  <si>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</si>
  <si>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</si>
  <si>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</si>
  <si>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</si>
  <si>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</si>
  <si>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</si>
  <si>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</si>
  <si>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</si>
  <si>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</si>
  <si>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</si>
  <si>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</si>
  <si>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</si>
  <si>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</si>
  <si>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</si>
  <si>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</si>
  <si>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</si>
  <si>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</si>
  <si>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</si>
  <si>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</si>
  <si>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</si>
  <si>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</si>
  <si>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</si>
  <si>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</si>
  <si>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</si>
  <si>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</si>
  <si>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</si>
  <si>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</si>
  <si>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</si>
  <si>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</si>
  <si>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</si>
  <si>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</si>
  <si>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</si>
  <si>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</si>
  <si>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</si>
  <si>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</si>
  <si>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</si>
  <si>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</si>
  <si>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</si>
  <si>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</si>
  <si>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</si>
  <si>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</si>
  <si>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</si>
  <si>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</si>
  <si>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</si>
  <si>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</si>
  <si>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</si>
  <si>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</si>
  <si>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</si>
  <si>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</si>
  <si>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</si>
  <si>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</si>
  <si>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</si>
  <si>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</si>
  <si>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</si>
  <si>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</si>
  <si>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</si>
  <si>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</si>
  <si>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</si>
  <si>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</si>
  <si>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</si>
  <si>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</si>
  <si>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</si>
  <si>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</si>
  <si>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</si>
  <si>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</si>
  <si>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</si>
  <si>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</si>
  <si>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</si>
  <si>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</si>
  <si>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</si>
  <si>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</si>
  <si>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</si>
  <si>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</si>
  <si>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</si>
  <si>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</si>
  <si>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</si>
  <si>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</si>
  <si>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</si>
  <si>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</si>
  <si>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</si>
  <si>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</si>
  <si>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</si>
  <si>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</si>
  <si>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</si>
  <si>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</si>
  <si>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</si>
  <si>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</si>
  <si>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</si>
  <si>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</si>
  <si>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</si>
  <si>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</si>
  <si>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</si>
  <si>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</si>
  <si>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</si>
  <si>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</si>
  <si>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</si>
  <si>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</si>
  <si>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</si>
  <si>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</si>
  <si>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</si>
  <si>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</si>
  <si>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</si>
  <si>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</si>
  <si>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</si>
  <si>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</si>
  <si>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</si>
  <si>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</si>
  <si>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</si>
  <si>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</si>
  <si>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</si>
  <si>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</si>
  <si>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</si>
  <si>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</si>
  <si>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</si>
  <si>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</si>
  <si>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</si>
  <si>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</si>
  <si>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</si>
  <si>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</si>
  <si>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</si>
  <si>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</si>
  <si>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</si>
  <si>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</si>
  <si>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</si>
  <si>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</si>
  <si>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</si>
  <si>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</si>
  <si>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</si>
  <si>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</si>
  <si>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</si>
  <si>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</si>
  <si>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</si>
  <si>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</si>
  <si>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</si>
  <si>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</si>
  <si>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</si>
  <si>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</si>
  <si>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</si>
  <si>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</si>
  <si>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</si>
  <si>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</si>
  <si>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</si>
  <si>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</si>
  <si>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</si>
  <si>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</si>
  <si>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</si>
  <si>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</si>
  <si>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</si>
  <si>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</si>
  <si>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</si>
  <si>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</si>
  <si>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</si>
  <si>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</si>
  <si>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</si>
  <si>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</si>
  <si>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</si>
  <si>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</si>
  <si>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</si>
  <si>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</si>
  <si>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</si>
  <si>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</si>
  <si>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</si>
  <si>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</si>
  <si>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</si>
  <si>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</si>
  <si>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</si>
  <si>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</si>
  <si>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</si>
  <si>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</si>
  <si>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</si>
  <si>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</si>
  <si>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</si>
  <si>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</si>
  <si>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</si>
  <si>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</si>
  <si>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</si>
  <si>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</si>
  <si>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</si>
  <si>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</si>
  <si>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</si>
  <si>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</si>
  <si>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</si>
  <si>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</si>
  <si>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</si>
  <si>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</si>
  <si>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</si>
  <si>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</si>
  <si>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</si>
  <si>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</si>
  <si>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</si>
  <si>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</si>
  <si>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</si>
  <si>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</si>
  <si>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</si>
  <si>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</si>
  <si>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</si>
  <si>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</si>
  <si>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</si>
  <si>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</si>
  <si>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</si>
  <si>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</si>
  <si>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</si>
  <si>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</si>
  <si>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</si>
  <si>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</si>
  <si>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</si>
  <si>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</si>
  <si>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</si>
  <si>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</si>
  <si>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</si>
  <si>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</si>
  <si>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</si>
  <si>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</si>
  <si>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</si>
  <si>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</si>
  <si>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</si>
  <si>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</si>
  <si>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</si>
  <si>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</si>
  <si>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</si>
  <si>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</si>
  <si>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</si>
  <si>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</si>
  <si>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</si>
  <si>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</si>
  <si>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</si>
  <si>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</si>
  <si>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</si>
  <si>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</si>
  <si>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</si>
  <si>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</si>
  <si>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</si>
  <si>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</si>
  <si>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</si>
  <si>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</si>
  <si>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</si>
  <si>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</si>
  <si>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</si>
  <si>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</si>
  <si>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</si>
  <si>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</si>
  <si>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</si>
  <si>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</si>
  <si>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</si>
  <si>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</si>
  <si>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</si>
  <si>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</si>
  <si>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</si>
  <si>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</si>
  <si>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</si>
  <si>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</si>
  <si>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</si>
  <si>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</si>
  <si>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</si>
  <si>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</si>
  <si>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</si>
  <si>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</si>
  <si>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</si>
  <si>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</si>
  <si>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</si>
  <si>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</si>
  <si>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</si>
  <si>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</si>
  <si>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</si>
  <si>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</si>
  <si>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</si>
  <si>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</si>
  <si>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</si>
  <si>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</si>
  <si>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</si>
  <si>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</si>
  <si>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</si>
  <si>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</si>
  <si>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</si>
  <si>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</si>
  <si>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</si>
  <si>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</si>
  <si>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</si>
  <si>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</si>
  <si>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</si>
  <si>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</si>
  <si>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</si>
  <si>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</si>
  <si>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</si>
  <si>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</si>
  <si>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</si>
  <si>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</si>
  <si>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</si>
  <si>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</si>
  <si>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</si>
  <si>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</si>
  <si>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</si>
  <si>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</si>
  <si>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</si>
  <si>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</si>
  <si>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</si>
  <si>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</si>
  <si>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</si>
  <si>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</si>
  <si>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</si>
  <si>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</si>
  <si>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</si>
  <si>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</si>
  <si>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</si>
  <si>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</si>
  <si>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</si>
  <si>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</si>
  <si>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</si>
  <si>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</si>
  <si>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</si>
  <si>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</si>
  <si>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</si>
  <si>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</si>
  <si>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</si>
  <si>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</si>
  <si>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</si>
  <si>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</si>
  <si>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</si>
  <si>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</si>
  <si>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</si>
  <si>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</si>
  <si>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</si>
  <si>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</si>
  <si>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</si>
  <si>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</si>
  <si>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</si>
  <si>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</si>
  <si>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</si>
  <si>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</si>
  <si>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</si>
  <si>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</si>
  <si>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</si>
  <si>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</si>
  <si>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</si>
  <si>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</si>
  <si>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</si>
  <si>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</si>
  <si>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</si>
  <si>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</si>
  <si>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</si>
  <si>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</si>
  <si>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</si>
  <si>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</si>
  <si>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</si>
  <si>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</si>
  <si>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</si>
  <si>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</si>
  <si>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</si>
  <si>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</si>
  <si>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</si>
  <si>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</si>
  <si>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</si>
  <si>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</si>
  <si>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</si>
  <si>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</si>
  <si>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</si>
  <si>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</si>
  <si>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</si>
  <si>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</si>
  <si>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</si>
  <si>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</si>
  <si>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</si>
  <si>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</si>
  <si>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</si>
  <si>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</si>
  <si>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</si>
  <si>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</si>
  <si>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</si>
  <si>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</si>
  <si>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</si>
  <si>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</si>
  <si>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</si>
  <si>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</si>
  <si>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</si>
  <si>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</si>
  <si>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</si>
  <si>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</si>
  <si>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</si>
  <si>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</si>
  <si>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</si>
  <si>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</si>
  <si>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</si>
  <si>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</si>
  <si>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</si>
  <si>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</si>
  <si>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</si>
  <si>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</si>
  <si>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</si>
  <si>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</si>
  <si>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</si>
  <si>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</si>
  <si>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</si>
  <si>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</si>
  <si>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</si>
  <si>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</si>
  <si>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</si>
  <si>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</si>
  <si>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</si>
  <si>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</si>
  <si>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</si>
  <si>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</si>
  <si>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</si>
  <si>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</si>
  <si>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</si>
  <si>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</si>
  <si>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</si>
  <si>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</si>
  <si>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</si>
  <si>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</si>
  <si>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</si>
  <si>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</si>
  <si>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</si>
  <si>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</si>
  <si>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</si>
  <si>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</si>
  <si>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</si>
  <si>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</si>
  <si>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</si>
  <si>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</si>
  <si>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</si>
  <si>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</si>
  <si>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</si>
  <si>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</si>
  <si>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</si>
  <si>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</si>
  <si>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</si>
  <si>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</si>
  <si>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</si>
  <si>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</si>
  <si>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</si>
  <si>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</si>
  <si>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</si>
  <si>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</si>
  <si>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</si>
  <si>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</si>
  <si>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</si>
  <si>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</si>
  <si>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</si>
  <si>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</si>
  <si>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</si>
  <si>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</si>
  <si>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</si>
  <si>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</si>
  <si>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</si>
  <si>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</si>
  <si>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</si>
  <si>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</si>
  <si>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</si>
  <si>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</si>
  <si>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</si>
  <si>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</si>
  <si>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</si>
  <si>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</si>
  <si>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</si>
  <si>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</si>
  <si>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</si>
  <si>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</si>
  <si>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</si>
  <si>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</si>
  <si>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</si>
  <si>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</si>
  <si>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</si>
  <si>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</si>
  <si>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</si>
  <si>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</si>
  <si>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</si>
  <si>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</si>
  <si>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</si>
  <si>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</si>
  <si>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</si>
  <si>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</si>
  <si>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</si>
  <si>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</si>
  <si>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</si>
  <si>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</si>
  <si>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</si>
  <si>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</si>
  <si>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</si>
  <si>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</si>
  <si>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</si>
  <si>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</si>
  <si>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</si>
  <si>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</si>
  <si>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</si>
  <si>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</si>
  <si>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</si>
  <si>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</si>
  <si>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</si>
  <si>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</si>
  <si>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</si>
  <si>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</si>
  <si>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</si>
  <si>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</si>
  <si>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</si>
  <si>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</si>
  <si>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</si>
  <si>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</si>
  <si>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</si>
  <si>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</si>
  <si>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</si>
  <si>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</si>
  <si>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</si>
  <si>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</si>
  <si>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</si>
  <si>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</si>
  <si>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</si>
  <si>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</si>
  <si>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</si>
  <si>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</si>
  <si>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</si>
  <si>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</si>
  <si>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</si>
  <si>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</si>
  <si>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</si>
  <si>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</si>
  <si>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</si>
  <si>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</si>
  <si>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</si>
  <si>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</si>
  <si>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</si>
  <si>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</si>
  <si>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</si>
  <si>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</si>
  <si>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</si>
  <si>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</si>
  <si>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</si>
  <si>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</si>
  <si>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</si>
  <si>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</si>
  <si>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</si>
  <si>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</si>
  <si>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</si>
  <si>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</si>
  <si>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</si>
  <si>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</si>
  <si>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</si>
  <si>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</si>
  <si>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</si>
  <si>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</si>
  <si>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</si>
  <si>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</si>
  <si>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</si>
  <si>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</si>
  <si>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</si>
  <si>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</si>
  <si>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</si>
  <si>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</si>
  <si>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</si>
  <si>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</si>
  <si>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</si>
  <si>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</si>
  <si>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</si>
  <si>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</si>
  <si>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</si>
  <si>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</si>
  <si>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</si>
  <si>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</si>
  <si>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</si>
  <si>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</si>
  <si>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</si>
  <si>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</si>
  <si>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</si>
  <si>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</si>
  <si>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</si>
  <si>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</si>
  <si>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</si>
  <si>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</si>
  <si>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</si>
  <si>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</si>
  <si>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</si>
  <si>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</si>
  <si>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</si>
  <si>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</si>
  <si>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</si>
  <si>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</si>
  <si>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</si>
  <si>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</si>
  <si>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</si>
  <si>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</si>
  <si>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</si>
  <si>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</si>
  <si>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</si>
  <si>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</si>
  <si>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</si>
  <si>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</si>
  <si>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</si>
  <si>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</si>
  <si>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</si>
  <si>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</si>
  <si>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</si>
  <si>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</si>
  <si>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</si>
  <si>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</si>
  <si>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</si>
  <si>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</si>
  <si>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</si>
  <si>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</si>
  <si>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</si>
  <si>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</si>
  <si>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</si>
  <si>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</si>
  <si>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</si>
  <si>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</si>
  <si>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</si>
  <si>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</si>
  <si>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</si>
  <si>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</si>
  <si>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</si>
  <si>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</si>
  <si>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</si>
  <si>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</si>
  <si>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</si>
  <si>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</si>
  <si>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</si>
  <si>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</si>
  <si>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</si>
  <si>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</si>
  <si>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</si>
  <si>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</si>
  <si>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</si>
  <si>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</si>
  <si>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</si>
  <si>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</si>
  <si>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</si>
  <si>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</si>
  <si>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</si>
  <si>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</si>
  <si>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</si>
  <si>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</si>
  <si>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</si>
  <si>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</si>
  <si>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</si>
  <si>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</si>
  <si>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</si>
  <si>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</si>
  <si>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</si>
  <si>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</si>
  <si>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</si>
  <si>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</si>
  <si>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</si>
  <si>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</si>
  <si>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</si>
  <si>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</si>
  <si>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</si>
  <si>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</si>
  <si>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</si>
  <si>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</si>
  <si>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</si>
  <si>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</si>
  <si>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</si>
  <si>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</si>
  <si>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</si>
  <si>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</si>
  <si>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</si>
  <si>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</si>
  <si>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</si>
  <si>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</si>
  <si>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</si>
  <si>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</si>
  <si>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</si>
  <si>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</si>
  <si>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</si>
  <si>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</si>
  <si>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</si>
  <si>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</si>
  <si>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</si>
  <si>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</si>
  <si>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</si>
  <si>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</si>
  <si>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</si>
  <si>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</si>
  <si>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</si>
  <si>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</si>
  <si>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</si>
  <si>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</si>
  <si>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</si>
  <si>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</si>
  <si>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</si>
  <si>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</si>
  <si>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</si>
  <si>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</si>
  <si>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</si>
  <si>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</si>
  <si>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</si>
  <si>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</si>
  <si>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</si>
  <si>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</si>
  <si>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</si>
  <si>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</si>
  <si>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</si>
  <si>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</si>
  <si>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</si>
  <si>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</si>
  <si>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</si>
  <si>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</si>
  <si>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</si>
  <si>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</si>
  <si>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</si>
  <si>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</si>
  <si>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</si>
  <si>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</si>
  <si>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</si>
  <si>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</si>
  <si>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</si>
  <si>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</si>
  <si>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</si>
  <si>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</si>
  <si>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</si>
  <si>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</si>
  <si>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</si>
  <si>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</si>
  <si>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</si>
  <si>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</si>
  <si>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</si>
  <si>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</si>
  <si>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</si>
  <si>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</si>
  <si>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</si>
  <si>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</si>
  <si>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</si>
  <si>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</si>
  <si>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</si>
  <si>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</si>
  <si>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</si>
  <si>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</si>
  <si>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</si>
  <si>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</si>
  <si>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</si>
  <si>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</si>
  <si>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</si>
  <si>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</si>
  <si>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</si>
  <si>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</si>
  <si>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</si>
  <si>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</si>
  <si>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</si>
  <si>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</si>
  <si>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</si>
  <si>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</si>
  <si>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</si>
  <si>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</si>
  <si>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</si>
  <si>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</si>
  <si>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</si>
  <si>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</si>
  <si>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</si>
  <si>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</si>
  <si>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</si>
  <si>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</si>
  <si>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</si>
  <si>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</si>
  <si>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</si>
  <si>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</si>
  <si>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</si>
  <si>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</si>
  <si>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</si>
  <si>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</si>
  <si>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</si>
  <si>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</si>
  <si>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</si>
  <si>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</si>
  <si>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</si>
  <si>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</si>
  <si>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</si>
  <si>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</si>
  <si>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</si>
  <si>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</si>
  <si>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</si>
  <si>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</si>
  <si>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</si>
  <si>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</si>
  <si>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</si>
  <si>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</si>
  <si>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</si>
  <si>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</si>
  <si>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</si>
  <si>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</si>
  <si>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</si>
  <si>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</si>
  <si>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</si>
  <si>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</si>
  <si>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</si>
  <si>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</si>
  <si>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</si>
  <si>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</si>
  <si>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</si>
  <si>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</si>
  <si>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</si>
  <si>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</si>
  <si>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</si>
  <si>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</si>
  <si>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</si>
  <si>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</si>
  <si>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</si>
  <si>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</si>
  <si>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</si>
  <si>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</si>
  <si>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</si>
  <si>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</si>
  <si>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</si>
  <si>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</si>
  <si>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</si>
  <si>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</si>
  <si>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</si>
  <si>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</si>
  <si>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</si>
  <si>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</si>
  <si>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</si>
  <si>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</si>
  <si>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</si>
  <si>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</si>
  <si>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</si>
  <si>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</si>
  <si>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</si>
  <si>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</si>
  <si>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</si>
  <si>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</si>
  <si>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</si>
  <si>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</si>
  <si>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</si>
  <si>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</si>
  <si>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</si>
  <si>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</si>
  <si>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</si>
  <si>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</si>
  <si>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</si>
  <si>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</si>
  <si>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</si>
  <si>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</si>
  <si>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</si>
  <si>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</si>
  <si>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</si>
  <si>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</si>
  <si>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</si>
  <si>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</si>
  <si>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</si>
  <si>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</si>
  <si>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</si>
  <si>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</si>
  <si>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</si>
  <si>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</si>
  <si>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</si>
  <si>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</si>
  <si>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</si>
  <si>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</si>
  <si>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</si>
  <si>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</si>
  <si>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</si>
  <si>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</si>
  <si>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</si>
  <si>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</si>
  <si>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</si>
  <si>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</si>
  <si>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</si>
  <si>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</si>
  <si>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</si>
  <si>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</si>
  <si>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</si>
  <si>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</si>
  <si>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</si>
  <si>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</si>
  <si>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</si>
  <si>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</si>
  <si>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</si>
  <si>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</si>
  <si>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</si>
  <si>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</si>
  <si>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</si>
  <si>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</si>
  <si>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</si>
  <si>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</si>
  <si>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</si>
  <si>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</si>
  <si>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</si>
  <si>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</si>
  <si>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</si>
  <si>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</si>
  <si>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</si>
  <si>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</si>
  <si>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</si>
  <si>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</si>
  <si>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</si>
  <si>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</si>
  <si>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</si>
  <si>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</si>
  <si>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</si>
  <si>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</si>
  <si>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</si>
  <si>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</si>
  <si>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</si>
  <si>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</si>
  <si>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</si>
  <si>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</si>
  <si>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</si>
  <si>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</si>
  <si>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</si>
  <si>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</si>
  <si>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</si>
  <si>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</si>
  <si>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</si>
  <si>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</si>
  <si>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</si>
  <si>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</si>
  <si>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</si>
  <si>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</si>
  <si>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</si>
  <si>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</si>
  <si>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</si>
  <si>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</si>
  <si>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</si>
  <si>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</si>
  <si>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</si>
  <si>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</si>
  <si>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</si>
  <si>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</si>
  <si>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</si>
  <si>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</si>
  <si>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</si>
  <si>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</si>
  <si>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</si>
  <si>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</si>
  <si>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</si>
  <si>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</si>
  <si>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</si>
  <si>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</si>
  <si>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</si>
  <si>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</si>
  <si>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</si>
  <si>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</si>
  <si>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</si>
  <si>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</si>
  <si>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</si>
  <si>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</si>
  <si>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</si>
  <si>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</si>
  <si>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</si>
  <si>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</si>
  <si>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</si>
  <si>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</si>
  <si>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</si>
  <si>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</si>
  <si>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</si>
  <si>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</si>
  <si>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</si>
  <si>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</si>
  <si>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</si>
  <si>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</si>
  <si>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</si>
  <si>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</si>
  <si>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</si>
  <si>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</si>
  <si>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</si>
  <si>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</si>
  <si>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</si>
  <si>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</si>
  <si>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</si>
  <si>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</si>
  <si>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</si>
  <si>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</si>
  <si>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</si>
  <si>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</si>
  <si>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</si>
  <si>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</si>
  <si>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</si>
  <si>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</si>
  <si>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</si>
  <si>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</si>
  <si>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</si>
  <si>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</si>
  <si>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</si>
  <si>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</si>
  <si>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</si>
  <si>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</si>
  <si>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</si>
  <si>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</si>
  <si>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</si>
  <si>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</si>
  <si>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</si>
  <si>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</si>
  <si>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</si>
  <si>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</si>
  <si>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</si>
  <si>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</si>
  <si>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</si>
  <si>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</si>
  <si>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</si>
  <si>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</si>
  <si>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</si>
  <si>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</si>
  <si>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</si>
  <si>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</si>
  <si>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</si>
  <si>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</si>
  <si>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</si>
  <si>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</si>
  <si>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</si>
  <si>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</si>
  <si>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</si>
  <si>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</si>
  <si>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</si>
  <si>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</si>
  <si>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</si>
  <si>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</si>
  <si>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</si>
  <si>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</si>
  <si>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</si>
  <si>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</si>
  <si>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</si>
  <si>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</si>
  <si>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</si>
  <si>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</si>
  <si>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</si>
  <si>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</si>
  <si>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</si>
  <si>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</si>
  <si>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</si>
  <si>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</si>
  <si>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</si>
  <si>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</si>
  <si>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</si>
  <si>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</si>
  <si>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</si>
  <si>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</si>
  <si>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</si>
  <si>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</si>
  <si>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</si>
  <si>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</si>
  <si>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</si>
  <si>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</si>
  <si>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</si>
  <si>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</si>
  <si>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</si>
  <si>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</si>
  <si>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</si>
  <si>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</si>
  <si>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</si>
  <si>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</si>
  <si>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</si>
  <si>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</si>
  <si>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</si>
  <si>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</si>
  <si>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</si>
  <si>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</si>
  <si>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</si>
  <si>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</si>
  <si>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</si>
  <si>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</si>
  <si>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</si>
  <si>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</si>
  <si>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</si>
  <si>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</si>
  <si>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</si>
  <si>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</si>
  <si>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</si>
  <si>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</si>
  <si>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</si>
  <si>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</si>
  <si>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</si>
  <si>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</si>
  <si>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</si>
  <si>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</si>
  <si>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</si>
  <si>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</si>
  <si>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</si>
  <si>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</si>
  <si>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</si>
  <si>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</si>
  <si>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</si>
  <si>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</si>
  <si>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</si>
  <si>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</si>
  <si>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</si>
  <si>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</si>
  <si>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</si>
  <si>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</si>
  <si>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</si>
  <si>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</si>
  <si>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</si>
  <si>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</si>
  <si>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</si>
  <si>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</si>
  <si>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</si>
  <si>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</si>
  <si>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</si>
  <si>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</si>
  <si>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</si>
  <si>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</si>
  <si>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</si>
  <si>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</si>
  <si>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</si>
  <si>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</si>
  <si>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</si>
  <si>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</si>
  <si>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</si>
  <si>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</si>
  <si>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</si>
  <si>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</si>
  <si>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</si>
  <si>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</si>
  <si>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</si>
  <si>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</si>
  <si>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</si>
  <si>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</si>
  <si>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</si>
  <si>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</si>
  <si>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</si>
  <si>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</si>
  <si>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</si>
  <si>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</si>
  <si>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</si>
  <si>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</si>
  <si>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</si>
  <si>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</si>
  <si>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</si>
  <si>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</si>
  <si>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</si>
  <si>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</si>
  <si>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</si>
  <si>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</si>
  <si>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</si>
  <si>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</si>
  <si>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</si>
  <si>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</si>
  <si>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</si>
  <si>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</si>
  <si>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</si>
  <si>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</si>
  <si>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</si>
  <si>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</si>
  <si>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</si>
  <si>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</si>
  <si>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</si>
  <si>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</si>
  <si>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</si>
  <si>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</si>
  <si>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</si>
  <si>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</si>
  <si>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</si>
  <si>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</si>
  <si>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</si>
  <si>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</si>
  <si>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</si>
  <si>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</si>
  <si>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</si>
  <si>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</si>
  <si>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</si>
  <si>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</si>
  <si>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</si>
  <si>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</si>
  <si>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</si>
  <si>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</si>
  <si>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</si>
  <si>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</si>
  <si>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</si>
  <si>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</si>
  <si>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</si>
  <si>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</si>
  <si>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</si>
  <si>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</si>
  <si>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</si>
  <si>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</si>
  <si>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</si>
  <si>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</si>
  <si>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</si>
  <si>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</si>
  <si>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</si>
  <si>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</si>
  <si>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</si>
  <si>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</si>
  <si>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</si>
  <si>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</si>
  <si>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</si>
  <si>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</si>
  <si>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</si>
  <si>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</si>
  <si>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</si>
  <si>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</si>
  <si>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</si>
  <si>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</si>
  <si>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</si>
  <si>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</si>
  <si>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</si>
  <si>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</si>
  <si>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</si>
  <si>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</si>
  <si>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</si>
  <si>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</si>
  <si>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</si>
  <si>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</si>
  <si>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</si>
  <si>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</si>
  <si>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</si>
  <si>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</si>
  <si>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</si>
  <si>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</si>
  <si>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</si>
  <si>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</si>
  <si>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</si>
  <si>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</si>
  <si>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</si>
  <si>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</si>
  <si>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</si>
  <si>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</si>
  <si>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</si>
  <si>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</si>
  <si>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</si>
  <si>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</si>
  <si>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</si>
  <si>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</si>
  <si>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</si>
  <si>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</si>
  <si>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</si>
  <si>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</si>
  <si>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</si>
  <si>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</si>
  <si>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</si>
  <si>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</si>
  <si>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</si>
  <si>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</si>
  <si>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</si>
  <si>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</si>
  <si>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</si>
  <si>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</si>
  <si>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</si>
  <si>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</si>
  <si>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</si>
  <si>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</si>
  <si>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</si>
  <si>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</si>
  <si>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</si>
  <si>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</si>
  <si>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</si>
  <si>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</si>
  <si>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</si>
  <si>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</si>
  <si>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</si>
  <si>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</si>
  <si>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</si>
  <si>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</si>
  <si>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</si>
  <si>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</si>
  <si>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</si>
  <si>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</si>
  <si>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</si>
  <si>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</si>
  <si>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</si>
  <si>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</si>
  <si>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</si>
  <si>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</si>
  <si>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</si>
  <si>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</si>
  <si>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</si>
  <si>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</si>
  <si>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</si>
  <si>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</si>
  <si>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</si>
  <si>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</si>
  <si>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</si>
  <si>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</si>
  <si>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</si>
  <si>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</si>
  <si>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</si>
  <si>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</si>
  <si>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</si>
  <si>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</si>
  <si>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</si>
  <si>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</si>
  <si>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</si>
  <si>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</si>
  <si>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</si>
  <si>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</si>
  <si>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</si>
  <si>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</si>
  <si>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</si>
  <si>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</si>
  <si>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</si>
  <si>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</si>
  <si>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</si>
  <si>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</si>
  <si>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</si>
  <si>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</si>
  <si>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</si>
  <si>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</si>
  <si>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</si>
  <si>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</si>
  <si>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</si>
  <si>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</si>
  <si>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</si>
  <si>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</si>
  <si>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</si>
  <si>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</si>
  <si>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</si>
  <si>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</si>
  <si>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</si>
  <si>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</si>
  <si>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</si>
  <si>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</si>
  <si>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</si>
  <si>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</si>
  <si>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</si>
  <si>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</si>
  <si>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</si>
  <si>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</si>
  <si>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</si>
  <si>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</si>
  <si>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</si>
  <si>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</si>
  <si>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</si>
  <si>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</si>
  <si>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</si>
  <si>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</si>
  <si>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</si>
  <si>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</si>
  <si>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</si>
  <si>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</si>
  <si>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</si>
  <si>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</si>
  <si>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</si>
  <si>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</si>
  <si>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</si>
  <si>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</si>
  <si>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</si>
  <si>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</si>
  <si>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</si>
  <si>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</si>
  <si>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</si>
  <si>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</si>
  <si>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</si>
  <si>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</si>
  <si>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</si>
  <si>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</si>
  <si>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</si>
  <si>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</si>
  <si>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</si>
  <si>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</si>
  <si>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</si>
  <si>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</si>
  <si>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</si>
  <si>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</si>
  <si>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</si>
  <si>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</si>
  <si>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</si>
  <si>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</si>
  <si>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</si>
  <si>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</si>
  <si>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</si>
  <si>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</si>
  <si>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</si>
  <si>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</si>
  <si>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</si>
  <si>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</si>
  <si>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</si>
  <si>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</si>
  <si>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</si>
  <si>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</si>
  <si>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</si>
  <si>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</si>
  <si>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</si>
  <si>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</si>
  <si>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</si>
  <si>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</si>
  <si>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</si>
  <si>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</si>
  <si>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</si>
  <si>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</si>
  <si>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</si>
  <si>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</si>
  <si>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</si>
  <si>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</si>
  <si>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</si>
  <si>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</si>
  <si>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</si>
  <si>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</si>
  <si>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</si>
  <si>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</si>
  <si>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</si>
  <si>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</si>
  <si>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</si>
  <si>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</si>
  <si>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</si>
  <si>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</si>
  <si>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</si>
  <si>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</si>
  <si>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</si>
  <si>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</si>
  <si>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</si>
  <si>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</si>
  <si>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</si>
  <si>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</si>
  <si>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</si>
  <si>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</si>
  <si>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</si>
  <si>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</si>
  <si>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</si>
  <si>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</si>
  <si>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</si>
  <si>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</si>
  <si>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</si>
  <si>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</si>
  <si>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</si>
  <si>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</si>
  <si>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</si>
  <si>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</si>
  <si>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</si>
  <si>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</si>
  <si>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</si>
  <si>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</si>
  <si>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</si>
  <si>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</si>
  <si>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</si>
  <si>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</si>
  <si>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</si>
  <si>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</si>
  <si>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</si>
  <si>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</si>
  <si>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</si>
  <si>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</si>
  <si>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</si>
  <si>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</si>
  <si>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</si>
  <si>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</si>
  <si>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</si>
  <si>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</si>
  <si>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</si>
  <si>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</si>
  <si>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</si>
  <si>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</si>
  <si>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</si>
  <si>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</si>
  <si>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</si>
  <si>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</si>
  <si>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</si>
  <si>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</si>
  <si>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</si>
  <si>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</si>
  <si>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</si>
  <si>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</si>
  <si>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</si>
  <si>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</si>
  <si>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</si>
  <si>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</si>
  <si>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</si>
  <si>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</si>
  <si>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</si>
  <si>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</si>
  <si>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</si>
  <si>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</si>
  <si>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</si>
  <si>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</si>
  <si>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</si>
  <si>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</si>
  <si>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</si>
  <si>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</si>
  <si>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</si>
  <si>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</si>
  <si>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</si>
  <si>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</si>
  <si>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</si>
  <si>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</si>
  <si>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</si>
  <si>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</si>
  <si>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</si>
  <si>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</si>
  <si>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</si>
  <si>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</si>
  <si>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</si>
  <si>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</si>
  <si>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</si>
  <si>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</si>
  <si>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</si>
  <si>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</si>
  <si>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</si>
  <si>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</si>
  <si>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</si>
  <si>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</si>
  <si>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</si>
  <si>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</si>
  <si>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</si>
  <si>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</si>
  <si>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</si>
  <si>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</si>
  <si>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</si>
  <si>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</si>
  <si>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</si>
  <si>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</si>
  <si>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</si>
  <si>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</si>
  <si>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</si>
  <si>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</si>
  <si>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</si>
  <si>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</si>
  <si>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</si>
  <si>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</si>
  <si>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</si>
  <si>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</si>
  <si>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</si>
  <si>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</si>
  <si>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</si>
  <si>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</si>
  <si>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</si>
  <si>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</si>
  <si>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</si>
  <si>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</si>
  <si>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</si>
  <si>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</si>
  <si>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</si>
  <si>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</si>
  <si>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</si>
  <si>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</si>
  <si>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</si>
  <si>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</si>
  <si>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</si>
  <si>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</si>
  <si>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</si>
  <si>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</si>
  <si>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</si>
  <si>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</si>
  <si>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</si>
  <si>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</si>
  <si>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</si>
  <si>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</si>
  <si>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</si>
  <si>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</si>
  <si>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</si>
  <si>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</si>
  <si>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</si>
  <si>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</si>
  <si>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</si>
  <si>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</si>
  <si>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</si>
  <si>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</si>
  <si>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</si>
  <si>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</si>
  <si>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</si>
  <si>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</si>
  <si>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</si>
  <si>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</si>
  <si>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</si>
  <si>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</si>
  <si>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</si>
  <si>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</si>
  <si>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</si>
  <si>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</si>
  <si>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</si>
  <si>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</si>
  <si>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</si>
  <si>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</si>
  <si>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</si>
  <si>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</si>
  <si>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</si>
  <si>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</si>
  <si>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</si>
  <si>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</si>
  <si>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</si>
  <si>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</si>
  <si>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</si>
  <si>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</si>
  <si>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</si>
  <si>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</si>
  <si>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</si>
  <si>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</si>
  <si>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</si>
  <si>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</si>
  <si>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</si>
  <si>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</si>
  <si>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</si>
  <si>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</si>
  <si>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</si>
  <si>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</si>
  <si>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</si>
  <si>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</si>
  <si>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</si>
  <si>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</si>
  <si>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</si>
  <si>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</si>
  <si>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</si>
  <si>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</si>
  <si>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</si>
  <si>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</si>
  <si>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</si>
  <si>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</si>
  <si>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</si>
  <si>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</si>
  <si>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</si>
  <si>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</si>
  <si>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</si>
  <si>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</si>
  <si>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</si>
  <si>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</si>
  <si>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</si>
  <si>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</si>
  <si>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</si>
  <si>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</si>
  <si>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</si>
  <si>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</si>
  <si>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</si>
  <si>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</si>
  <si>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</si>
  <si>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</si>
  <si>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</si>
  <si>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</si>
  <si>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</si>
  <si>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</si>
  <si>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</si>
  <si>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</si>
  <si>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</si>
  <si>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</si>
  <si>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</si>
  <si>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</si>
  <si>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</si>
  <si>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</si>
  <si>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</si>
  <si>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</si>
  <si>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</si>
  <si>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</si>
  <si>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</si>
  <si>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</si>
  <si>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</si>
  <si>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</si>
  <si>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</si>
  <si>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</si>
  <si>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</si>
  <si>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</si>
  <si>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</si>
  <si>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</si>
  <si>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</si>
  <si>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</si>
  <si>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</si>
  <si>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</si>
  <si>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</si>
  <si>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</si>
  <si>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</si>
  <si>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</si>
  <si>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</si>
  <si>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</si>
  <si>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</si>
  <si>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</si>
  <si>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</si>
  <si>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</si>
  <si>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</si>
  <si>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</si>
  <si>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</si>
  <si>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</si>
  <si>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</si>
  <si>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</si>
  <si>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</si>
  <si>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</si>
  <si>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</si>
  <si>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</si>
  <si>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</si>
  <si>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</si>
  <si>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</si>
  <si>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</si>
  <si>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</si>
  <si>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</si>
  <si>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</si>
  <si>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</si>
  <si>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</si>
  <si>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</si>
  <si>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</si>
  <si>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</si>
  <si>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</si>
  <si>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</si>
  <si>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</si>
  <si>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</si>
  <si>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</si>
  <si>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</si>
  <si>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</si>
  <si>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</si>
  <si>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</si>
  <si>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</si>
  <si>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</si>
  <si>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</si>
  <si>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</si>
  <si>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</si>
  <si>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</si>
  <si>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</si>
  <si>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</si>
  <si>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</si>
  <si>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</si>
  <si>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</si>
  <si>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</si>
  <si>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</si>
  <si>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</si>
  <si>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</si>
  <si>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</si>
  <si>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</si>
  <si>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</si>
  <si>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</si>
  <si>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</si>
  <si>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</si>
  <si>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</si>
  <si>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</si>
  <si>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</si>
  <si>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</si>
  <si>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</si>
  <si>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</si>
  <si>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</si>
  <si>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</si>
  <si>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</si>
  <si>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</si>
  <si>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</si>
  <si>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</si>
  <si>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</si>
  <si>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</si>
  <si>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</si>
  <si>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</si>
  <si>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</si>
  <si>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</si>
  <si>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</si>
  <si>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</si>
  <si>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</si>
  <si>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</si>
  <si>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</si>
  <si>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</si>
  <si>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</si>
  <si>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</si>
  <si>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</si>
  <si>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</si>
  <si>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</si>
  <si>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</si>
  <si>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</si>
  <si>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</si>
  <si>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</si>
  <si>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</si>
  <si>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</si>
  <si>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</si>
  <si>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</si>
  <si>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</si>
  <si>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</si>
  <si>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</si>
  <si>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</si>
  <si>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</si>
  <si>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</si>
  <si>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</si>
  <si>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</si>
  <si>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</si>
  <si>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</si>
  <si>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</si>
  <si>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</si>
  <si>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</si>
  <si>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</si>
  <si>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</si>
  <si>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</si>
  <si>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</si>
  <si>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</si>
  <si>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</si>
  <si>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</si>
  <si>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</si>
  <si>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</si>
  <si>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</si>
  <si>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</si>
  <si>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</si>
  <si>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</si>
  <si>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</si>
  <si>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</si>
  <si>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</si>
  <si>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</si>
  <si>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</si>
  <si>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</si>
  <si>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</si>
  <si>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</si>
  <si>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</si>
  <si>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</si>
  <si>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</si>
  <si>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</si>
  <si>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</si>
  <si>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</si>
  <si>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</si>
  <si>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</si>
  <si>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</si>
  <si>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</si>
  <si>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</si>
  <si>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</si>
  <si>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</si>
  <si>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</si>
  <si>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</si>
  <si>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</si>
  <si>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</si>
  <si>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</si>
  <si>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</si>
  <si>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</si>
  <si>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</si>
  <si>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</si>
  <si>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</si>
  <si>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</si>
  <si>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</si>
  <si>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</si>
  <si>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</si>
  <si>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</si>
  <si>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</si>
  <si>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</si>
  <si>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</si>
  <si>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</si>
  <si>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</si>
  <si>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</si>
  <si>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</si>
  <si>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</si>
  <si>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</si>
  <si>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</si>
  <si>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</si>
  <si>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</si>
  <si>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</si>
  <si>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</si>
  <si>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</si>
  <si>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</si>
  <si>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</si>
  <si>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</si>
  <si>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</si>
  <si>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</si>
  <si>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</si>
  <si>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</si>
  <si>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</si>
  <si>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</si>
  <si>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</si>
  <si>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</si>
  <si>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</si>
  <si>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</si>
  <si>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</si>
  <si>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</si>
  <si>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</si>
  <si>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</si>
  <si>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</si>
  <si>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</si>
  <si>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</si>
  <si>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</si>
  <si>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</si>
  <si>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</si>
  <si>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</si>
  <si>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</si>
  <si>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</si>
  <si>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</si>
  <si>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</si>
  <si>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</si>
  <si>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</si>
  <si>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</si>
  <si>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</si>
  <si>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</si>
  <si>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</si>
  <si>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</si>
  <si>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</si>
  <si>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</si>
  <si>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</si>
  <si>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</si>
  <si>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</si>
  <si>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</si>
  <si>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</si>
  <si>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</si>
  <si>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</si>
  <si>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</si>
  <si>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</si>
  <si>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</si>
  <si>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</si>
  <si>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</si>
  <si>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</si>
  <si>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</si>
  <si>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</si>
  <si>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</si>
  <si>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</si>
  <si>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</si>
  <si>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</si>
  <si>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</si>
  <si>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</si>
  <si>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</si>
  <si>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</si>
  <si>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</si>
  <si>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</si>
  <si>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</si>
  <si>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</si>
  <si>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</si>
  <si>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</si>
  <si>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</si>
  <si>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</si>
  <si>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</si>
  <si>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</si>
  <si>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</si>
  <si>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</si>
  <si>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</si>
  <si>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</si>
  <si>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</si>
  <si>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</si>
  <si>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</si>
  <si>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</si>
  <si>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</si>
  <si>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</si>
  <si>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</si>
  <si>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</si>
  <si>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</si>
  <si>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</si>
  <si>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</si>
  <si>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</si>
  <si>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</si>
  <si>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</si>
  <si>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</si>
  <si>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</si>
  <si>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</si>
  <si>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</si>
  <si>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</si>
  <si>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</si>
  <si>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</si>
  <si>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</si>
  <si>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</si>
  <si>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</si>
  <si>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</si>
  <si>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</si>
  <si>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</si>
  <si>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</si>
  <si>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</si>
  <si>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</si>
  <si>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</si>
  <si>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</si>
  <si>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</si>
  <si>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</si>
  <si>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</si>
  <si>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</si>
  <si>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</si>
  <si>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</si>
  <si>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</si>
  <si>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</si>
  <si>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</si>
  <si>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</si>
  <si>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</si>
  <si>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</si>
  <si>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</si>
  <si>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</si>
  <si>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</si>
  <si>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</si>
  <si>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</si>
  <si>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</si>
  <si>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</si>
  <si>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</si>
  <si>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</si>
  <si>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</si>
  <si>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</si>
  <si>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</si>
  <si>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</si>
  <si>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</si>
  <si>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</si>
  <si>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</si>
  <si>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</si>
  <si>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</si>
  <si>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</si>
  <si>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</si>
  <si>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</si>
  <si>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</si>
  <si>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</si>
  <si>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</si>
  <si>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</si>
  <si>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</si>
  <si>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</si>
  <si>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</si>
  <si>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</si>
  <si>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</si>
  <si>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</si>
  <si>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</si>
  <si>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</si>
  <si>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</si>
  <si>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</si>
  <si>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</si>
  <si>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</si>
  <si>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</si>
  <si>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</si>
  <si>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</si>
  <si>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</si>
  <si>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</si>
  <si>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</si>
  <si>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</si>
  <si>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</si>
  <si>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</si>
  <si>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</si>
  <si>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</si>
  <si>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</si>
  <si>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</si>
  <si>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</si>
  <si>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</si>
  <si>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</si>
  <si>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</si>
  <si>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</si>
  <si>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</si>
  <si>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</si>
  <si>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</si>
  <si>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</si>
  <si>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</si>
  <si>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</si>
  <si>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</si>
  <si>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</si>
  <si>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</si>
  <si>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</si>
  <si>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</si>
  <si>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</si>
  <si>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</si>
  <si>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</si>
  <si>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</si>
  <si>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</si>
  <si>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</si>
  <si>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</si>
  <si>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</si>
  <si>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</si>
  <si>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</si>
  <si>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</si>
  <si>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</si>
  <si>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</si>
  <si>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</si>
  <si>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</si>
  <si>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</si>
  <si>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</si>
  <si>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</si>
  <si>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</si>
  <si>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</si>
  <si>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</si>
  <si>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</si>
  <si>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</si>
  <si>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</si>
  <si>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</si>
  <si>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</si>
  <si>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</si>
  <si>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</si>
  <si>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</si>
  <si>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</si>
  <si>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</si>
  <si>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</si>
  <si>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</si>
  <si>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</si>
  <si>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</si>
  <si>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</si>
  <si>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</si>
  <si>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</si>
  <si>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</si>
  <si>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</si>
  <si>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</si>
  <si>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</si>
  <si>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</si>
  <si>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</si>
  <si>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</si>
  <si>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</si>
  <si>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</si>
  <si>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</si>
  <si>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</si>
  <si>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</si>
  <si>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</si>
  <si>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</si>
  <si>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</si>
  <si>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</si>
  <si>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</si>
  <si>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</si>
  <si>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</si>
  <si>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</si>
  <si>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</si>
  <si>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</si>
  <si>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</si>
  <si>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</si>
  <si>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</si>
  <si>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</si>
  <si>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</si>
  <si>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</si>
  <si>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</si>
  <si>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</si>
  <si>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</si>
  <si>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</si>
  <si>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</si>
  <si>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</si>
  <si>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</si>
  <si>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</si>
  <si>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</si>
  <si>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</si>
  <si>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</si>
  <si>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</si>
  <si>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</si>
  <si>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</si>
  <si>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</si>
  <si>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</si>
  <si>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</si>
  <si>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</si>
  <si>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</si>
  <si>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</si>
  <si>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</si>
  <si>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</si>
  <si>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</si>
  <si>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</si>
  <si>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</si>
  <si>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</si>
  <si>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</si>
  <si>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</si>
  <si>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</si>
  <si>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</si>
  <si>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</si>
  <si>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</si>
  <si>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</si>
  <si>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</si>
  <si>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</si>
  <si>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</si>
  <si>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</si>
  <si>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</si>
  <si>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</si>
  <si>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</si>
  <si>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</si>
  <si>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</si>
  <si>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</si>
  <si>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</si>
  <si>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</si>
  <si>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</si>
  <si>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</si>
  <si>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</si>
  <si>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</si>
  <si>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</si>
  <si>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</si>
  <si>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</si>
  <si>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</si>
  <si>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</si>
  <si>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</si>
  <si>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</si>
  <si>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</si>
  <si>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</si>
  <si>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</si>
  <si>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</si>
  <si>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</si>
  <si>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</si>
  <si>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</si>
  <si>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</si>
  <si>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</si>
  <si>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</si>
  <si>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</si>
  <si>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</si>
  <si>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</si>
  <si>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</si>
  <si>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</si>
  <si>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</si>
  <si>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</si>
  <si>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</si>
  <si>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</si>
  <si>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</si>
  <si>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</si>
  <si>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</si>
  <si>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</si>
  <si>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</si>
  <si>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</si>
  <si>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</si>
  <si>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</si>
  <si>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</si>
  <si>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</si>
  <si>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</si>
  <si>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</si>
  <si>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</si>
  <si>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</si>
  <si>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</si>
  <si>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</si>
  <si>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</si>
  <si>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</si>
  <si>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</si>
  <si>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</si>
  <si>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</si>
  <si>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</si>
  <si>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</si>
  <si>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</si>
  <si>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</si>
  <si>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</si>
  <si>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</si>
  <si>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</si>
  <si>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</si>
  <si>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</si>
  <si>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</si>
  <si>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</si>
  <si>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</si>
  <si>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</si>
  <si>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</si>
  <si>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</si>
  <si>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</si>
  <si>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</si>
  <si>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</si>
  <si>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</si>
  <si>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</si>
  <si>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</si>
  <si>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</si>
  <si>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</si>
  <si>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</si>
  <si>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</si>
  <si>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</si>
  <si>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</si>
  <si>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</si>
  <si>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</si>
  <si>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</si>
  <si>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</si>
  <si>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</si>
  <si>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</si>
  <si>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</si>
  <si>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</si>
  <si>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</si>
  <si>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</si>
  <si>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</si>
  <si>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</si>
  <si>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</si>
  <si>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</si>
  <si>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</si>
  <si>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</si>
  <si>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</si>
  <si>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</si>
  <si>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</si>
  <si>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</si>
  <si>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</si>
  <si>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</si>
  <si>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</si>
  <si>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</si>
  <si>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</si>
  <si>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</si>
  <si>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</si>
  <si>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</si>
  <si>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</si>
  <si>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</si>
  <si>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</si>
  <si>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</si>
  <si>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</si>
  <si>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</si>
  <si>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</si>
  <si>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</si>
  <si>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</si>
  <si>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</si>
  <si>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</si>
  <si>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</si>
  <si>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</si>
  <si>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</si>
  <si>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</si>
  <si>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</si>
  <si>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</si>
  <si>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</si>
  <si>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</si>
  <si>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</si>
  <si>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</si>
  <si>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</si>
  <si>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</si>
  <si>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</si>
  <si>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</si>
  <si>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</si>
  <si>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</si>
  <si>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</si>
  <si>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</si>
  <si>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</si>
  <si>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</si>
  <si>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</si>
  <si>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</si>
  <si>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</si>
  <si>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</si>
  <si>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</si>
  <si>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</si>
  <si>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</si>
  <si>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</si>
  <si>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</si>
  <si>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</si>
  <si>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</si>
  <si>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</si>
  <si>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</si>
  <si>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</si>
  <si>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</si>
  <si>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</si>
  <si>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</si>
  <si>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</si>
  <si>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</si>
  <si>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</si>
  <si>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</si>
  <si>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</si>
  <si>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</si>
  <si>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</si>
  <si>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</si>
  <si>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</si>
  <si>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</si>
  <si>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</si>
  <si>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</si>
  <si>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</si>
  <si>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</si>
  <si>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</si>
  <si>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</si>
  <si>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</si>
  <si>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</si>
  <si>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</si>
  <si>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</si>
  <si>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</si>
  <si>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</si>
  <si>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</si>
  <si>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</si>
  <si>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</si>
  <si>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</si>
  <si>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</si>
  <si>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</si>
  <si>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</si>
  <si>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</si>
  <si>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</si>
  <si>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</si>
  <si>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</si>
  <si>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</si>
  <si>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</si>
  <si>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</si>
  <si>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</si>
  <si>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</si>
  <si>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</si>
  <si>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</si>
  <si>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</si>
  <si>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</si>
  <si>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</si>
  <si>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</si>
  <si>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</si>
  <si>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</si>
  <si>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</si>
  <si>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</si>
  <si>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</si>
  <si>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</si>
  <si>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</si>
  <si>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</si>
  <si>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</si>
  <si>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</si>
  <si>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</si>
  <si>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</si>
  <si>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</si>
  <si>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</si>
  <si>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</si>
  <si>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</si>
  <si>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</si>
  <si>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</si>
  <si>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</si>
  <si>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</si>
  <si>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</si>
  <si>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</si>
  <si>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</si>
  <si>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</si>
  <si>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</si>
  <si>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</si>
  <si>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</si>
  <si>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</si>
  <si>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</si>
  <si>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</si>
  <si>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</si>
  <si>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</si>
  <si>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</si>
  <si>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</si>
  <si>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</si>
  <si>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</si>
  <si>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</si>
  <si>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</si>
  <si>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</si>
  <si>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</si>
  <si>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</si>
  <si>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</si>
  <si>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</si>
  <si>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</si>
  <si>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</si>
  <si>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</si>
  <si>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</si>
  <si>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</si>
  <si>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</si>
  <si>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</si>
  <si>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</si>
  <si>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</si>
  <si>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</si>
  <si>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</si>
  <si>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</si>
  <si>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</si>
  <si>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</si>
  <si>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</si>
  <si>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</si>
  <si>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</si>
  <si>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</si>
  <si>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</si>
  <si>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</si>
  <si>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</si>
  <si>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</si>
  <si>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</si>
  <si>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</si>
  <si>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</si>
  <si>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</si>
  <si>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</si>
  <si>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</si>
  <si>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</si>
  <si>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</si>
  <si>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</si>
  <si>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</si>
  <si>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</si>
  <si>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</si>
  <si>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</si>
  <si>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</si>
  <si>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</si>
  <si>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</si>
  <si>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</si>
  <si>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</si>
  <si>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</si>
  <si>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</si>
  <si>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</si>
  <si>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</si>
  <si>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</si>
  <si>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</si>
  <si>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</si>
  <si>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</si>
  <si>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</si>
  <si>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</si>
  <si>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</si>
  <si>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</si>
  <si>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</si>
  <si>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</si>
  <si>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</si>
  <si>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</si>
  <si>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</si>
  <si>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</si>
  <si>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</si>
  <si>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</si>
  <si>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</si>
  <si>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</si>
  <si>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</si>
  <si>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</si>
  <si>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</si>
  <si>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</si>
  <si>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</si>
  <si>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</si>
  <si>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</si>
  <si>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</si>
  <si>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</si>
  <si>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</si>
  <si>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</si>
  <si>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</si>
  <si>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</si>
  <si>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</si>
  <si>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</si>
  <si>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</si>
  <si>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</si>
  <si>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</si>
  <si>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</si>
  <si>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</si>
  <si>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</si>
  <si>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</si>
  <si>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</si>
  <si>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</si>
  <si>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</si>
  <si>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</si>
  <si>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</si>
  <si>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</si>
  <si>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</si>
  <si>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</si>
  <si>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</si>
  <si>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</si>
  <si>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</si>
  <si>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</si>
  <si>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</si>
  <si>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</si>
  <si>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</si>
  <si>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</si>
  <si>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</si>
  <si>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</si>
  <si>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</si>
  <si>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</si>
  <si>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</si>
  <si>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</si>
  <si>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</si>
  <si>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</si>
  <si>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</si>
  <si>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</si>
  <si>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</si>
  <si>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</si>
  <si>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</si>
  <si>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</si>
  <si>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</si>
  <si>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</si>
  <si>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</si>
  <si>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</si>
  <si>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</si>
  <si>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</si>
  <si>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</si>
  <si>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</si>
  <si>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</si>
  <si>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</si>
  <si>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</si>
  <si>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</si>
  <si>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</si>
  <si>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</si>
  <si>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</si>
  <si>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</si>
  <si>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</si>
  <si>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</si>
  <si>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</si>
  <si>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</si>
  <si>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</si>
  <si>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</si>
  <si>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</si>
  <si>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</si>
  <si>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</si>
  <si>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</si>
  <si>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</si>
  <si>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</si>
  <si>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</si>
  <si>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</si>
  <si>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</si>
  <si>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</si>
  <si>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</si>
  <si>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</si>
  <si>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</si>
  <si>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</si>
  <si>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</si>
  <si>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</si>
  <si>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</si>
  <si>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</si>
  <si>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</si>
  <si>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</si>
  <si>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</si>
  <si>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</si>
  <si>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</si>
  <si>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</si>
  <si>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</si>
  <si>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</si>
  <si>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</si>
  <si>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</si>
  <si>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</si>
  <si>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</si>
  <si>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</si>
  <si>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</si>
  <si>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</si>
  <si>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</si>
  <si>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</si>
  <si>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</si>
  <si>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</si>
  <si>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</si>
  <si>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</si>
  <si>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</si>
  <si>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</si>
  <si>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</si>
  <si>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</si>
  <si>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</si>
  <si>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</si>
  <si>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</si>
  <si>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</si>
  <si>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</si>
  <si>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</si>
  <si>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</si>
  <si>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</si>
  <si>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</si>
  <si>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</si>
  <si>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</si>
  <si>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</si>
  <si>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</si>
  <si>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</si>
  <si>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</si>
  <si>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</si>
  <si>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</si>
  <si>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</si>
  <si>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</si>
  <si>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</si>
  <si>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</si>
  <si>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</si>
  <si>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</si>
  <si>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</si>
  <si>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</si>
  <si>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</si>
  <si>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</si>
  <si>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</si>
  <si>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</si>
  <si>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</si>
  <si>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</si>
  <si>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</si>
  <si>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</si>
  <si>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</si>
  <si>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</si>
  <si>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</si>
  <si>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</si>
  <si>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</si>
  <si>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</si>
  <si>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</si>
  <si>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</si>
  <si>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</si>
  <si>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</si>
  <si>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</si>
  <si>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</si>
  <si>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</si>
  <si>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</si>
  <si>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</si>
  <si>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</si>
  <si>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</si>
  <si>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</si>
  <si>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</si>
  <si>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</si>
  <si>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</si>
  <si>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</si>
  <si>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</si>
  <si>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</si>
  <si>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</si>
  <si>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</si>
  <si>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</si>
  <si>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</si>
  <si>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</si>
  <si>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</si>
  <si>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</si>
  <si>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</si>
  <si>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</si>
  <si>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</si>
  <si>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</si>
  <si>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</si>
  <si>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</si>
  <si>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</si>
  <si>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</si>
  <si>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</si>
  <si>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</si>
  <si>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</si>
  <si>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</si>
  <si>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</si>
  <si>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</si>
  <si>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</si>
  <si>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</si>
  <si>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</si>
  <si>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</si>
  <si>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</si>
  <si>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</si>
  <si>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</si>
  <si>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</si>
  <si>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</si>
  <si>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</si>
  <si>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</si>
  <si>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</si>
  <si>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</si>
  <si>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</si>
  <si>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</si>
  <si>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</si>
  <si>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</si>
  <si>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</si>
  <si>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</si>
  <si>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</si>
  <si>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</si>
  <si>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</si>
  <si>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</si>
  <si>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</si>
  <si>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</si>
  <si>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</si>
  <si>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</si>
  <si>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</si>
  <si>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</si>
  <si>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</si>
  <si>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</si>
  <si>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</si>
  <si>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</si>
  <si>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</si>
  <si>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</si>
  <si>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</si>
  <si>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</si>
  <si>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</si>
  <si>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</si>
  <si>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</si>
  <si>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</si>
  <si>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</si>
  <si>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</si>
  <si>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</si>
  <si>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</si>
  <si>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</si>
  <si>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</si>
  <si>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</si>
  <si>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</si>
  <si>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</si>
  <si>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</si>
  <si>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</si>
  <si>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</si>
  <si>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</si>
  <si>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</si>
  <si>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</si>
  <si>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</si>
  <si>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</si>
  <si>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</si>
  <si>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</si>
  <si>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</si>
  <si>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</si>
  <si>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</si>
  <si>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</si>
  <si>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</si>
  <si>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</si>
  <si>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</si>
  <si>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</si>
  <si>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</si>
  <si>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</si>
  <si>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</si>
  <si>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</si>
  <si>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</si>
  <si>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</si>
  <si>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</si>
  <si>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</si>
  <si>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</si>
  <si>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</si>
  <si>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</si>
  <si>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</si>
  <si>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</si>
  <si>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</si>
  <si>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</si>
  <si>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</si>
  <si>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</si>
  <si>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</si>
  <si>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</si>
  <si>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</si>
  <si>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</si>
  <si>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</si>
  <si>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</si>
  <si>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</si>
  <si>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</si>
  <si>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</si>
  <si>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</si>
  <si>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</si>
  <si>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</si>
  <si>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</si>
  <si>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</si>
  <si>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</si>
  <si>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</si>
  <si>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</si>
  <si>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</si>
  <si>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</si>
  <si>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</si>
  <si>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</si>
  <si>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</si>
  <si>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</si>
  <si>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</si>
  <si>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</si>
  <si>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</si>
  <si>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</si>
  <si>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</si>
  <si>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</si>
  <si>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</si>
  <si>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</si>
  <si>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</si>
  <si>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</si>
  <si>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</si>
  <si>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</si>
  <si>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</si>
  <si>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</si>
  <si>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</si>
  <si>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</si>
  <si>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</si>
  <si>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</si>
  <si>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</si>
  <si>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</si>
  <si>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</si>
  <si>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</si>
  <si>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</si>
  <si>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</si>
  <si>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</si>
  <si>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</si>
  <si>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</si>
  <si>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</si>
  <si>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</si>
  <si>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</si>
  <si>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</si>
  <si>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</si>
  <si>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</si>
  <si>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</si>
  <si>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</si>
  <si>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</si>
  <si>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</si>
  <si>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</si>
  <si>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</si>
  <si>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</si>
  <si>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</si>
  <si>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</si>
  <si>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</si>
  <si>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</si>
  <si>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</si>
  <si>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</si>
  <si>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</si>
  <si>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</si>
  <si>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</si>
  <si>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</si>
  <si>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</si>
  <si>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</si>
  <si>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</si>
  <si>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</si>
  <si>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</si>
  <si>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</si>
  <si>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</si>
  <si>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</si>
  <si>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</si>
  <si>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</si>
  <si>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</si>
  <si>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</si>
  <si>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</si>
  <si>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</si>
  <si>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</si>
  <si>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</si>
  <si>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</si>
  <si>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</si>
  <si>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</si>
  <si>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</si>
  <si>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</si>
  <si>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</si>
  <si>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</si>
  <si>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</si>
  <si>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</si>
  <si>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</si>
  <si>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</si>
  <si>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</si>
  <si>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</si>
  <si>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</si>
  <si>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</si>
  <si>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</si>
  <si>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</si>
  <si>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</si>
  <si>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</si>
  <si>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</si>
  <si>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</si>
  <si>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</si>
  <si>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</si>
  <si>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</si>
  <si>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</si>
  <si>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</si>
  <si>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</si>
  <si>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</si>
  <si>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</si>
  <si>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</si>
  <si>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</si>
  <si>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</si>
  <si>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</si>
  <si>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</si>
  <si>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</si>
  <si>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</si>
  <si>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</si>
  <si>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</si>
  <si>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</si>
  <si>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</si>
  <si>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</si>
  <si>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</si>
  <si>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</si>
  <si>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</si>
  <si>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</si>
  <si>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</si>
  <si>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</si>
  <si>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</si>
  <si>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</si>
  <si>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</si>
  <si>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</si>
  <si>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</si>
  <si>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</si>
  <si>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</si>
  <si>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</si>
  <si>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</si>
  <si>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</si>
  <si>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</si>
  <si>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</si>
  <si>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</si>
  <si>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</si>
  <si>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</si>
  <si>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</si>
  <si>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</si>
  <si>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</si>
  <si>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</si>
  <si>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</si>
  <si>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</si>
  <si>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</si>
  <si>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</si>
  <si>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</si>
  <si>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</si>
  <si>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</si>
  <si>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</si>
  <si>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</si>
  <si>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</si>
  <si>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</si>
  <si>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</si>
  <si>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</si>
  <si>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</si>
  <si>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</si>
  <si>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</si>
  <si>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</si>
  <si>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</si>
  <si>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</si>
  <si>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</si>
  <si>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</si>
  <si>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</si>
  <si>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</si>
  <si>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</si>
  <si>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</si>
  <si>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</si>
  <si>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</si>
  <si>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</si>
  <si>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</si>
  <si>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</si>
  <si>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</si>
  <si>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</si>
  <si>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</si>
  <si>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</si>
  <si>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</si>
  <si>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</si>
  <si>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</si>
  <si>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</si>
  <si>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</si>
  <si>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</si>
  <si>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</si>
  <si>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</si>
  <si>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</si>
  <si>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</si>
  <si>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</si>
  <si>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</si>
  <si>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</si>
  <si>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</si>
  <si>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</si>
  <si>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</si>
  <si>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</si>
  <si>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</si>
  <si>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</si>
  <si>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</si>
  <si>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</si>
  <si>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</si>
  <si>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</si>
  <si>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</si>
  <si>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</si>
  <si>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</si>
  <si>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</si>
  <si>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</si>
  <si>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</si>
  <si>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</si>
  <si>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</si>
  <si>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</si>
  <si>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</si>
  <si>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</si>
  <si>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</si>
  <si>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</si>
  <si>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</si>
  <si>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</si>
  <si>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</si>
  <si>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</si>
  <si>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</si>
  <si>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</si>
  <si>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</si>
  <si>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</si>
  <si>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</si>
  <si>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</si>
  <si>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</si>
  <si>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</si>
  <si>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</si>
  <si>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</si>
  <si>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</si>
  <si>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</si>
  <si>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</si>
  <si>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</si>
  <si>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</si>
  <si>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</si>
  <si>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</si>
  <si>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</si>
  <si>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</si>
  <si>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</si>
  <si>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</si>
  <si>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</si>
  <si>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</si>
  <si>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</si>
  <si>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</si>
  <si>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</si>
  <si>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</si>
  <si>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</si>
  <si>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</si>
  <si>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</si>
  <si>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</si>
  <si>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</si>
  <si>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</si>
  <si>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</si>
  <si>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</si>
  <si>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</si>
  <si>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</si>
  <si>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</si>
  <si>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</si>
  <si>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</si>
  <si>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</si>
  <si>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</si>
  <si>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</si>
  <si>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</si>
  <si>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</si>
  <si>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</si>
  <si>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</si>
  <si>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</si>
  <si>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</si>
  <si>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</si>
  <si>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</si>
  <si>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</si>
  <si>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</si>
  <si>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</si>
  <si>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</si>
  <si>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</si>
  <si>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</si>
  <si>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</si>
  <si>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</si>
  <si>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</si>
  <si>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</si>
  <si>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</si>
  <si>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</si>
  <si>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</si>
  <si>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</si>
  <si>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</si>
  <si>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</si>
  <si>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</si>
  <si>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</si>
  <si>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</si>
  <si>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</si>
  <si>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</si>
  <si>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</si>
  <si>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</si>
  <si>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</si>
  <si>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</si>
  <si>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</si>
  <si>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</si>
  <si>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</si>
  <si>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</si>
  <si>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</si>
  <si>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</si>
  <si>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</si>
  <si>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</si>
  <si>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</si>
  <si>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</si>
  <si>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</si>
  <si>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</si>
  <si>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</si>
  <si>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</si>
  <si>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</si>
  <si>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</si>
  <si>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</si>
  <si>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</si>
  <si>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</si>
  <si>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</si>
  <si>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</si>
  <si>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</si>
  <si>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</si>
  <si>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</si>
  <si>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</si>
  <si>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</si>
  <si>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</si>
  <si>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</si>
  <si>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</si>
  <si>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</si>
  <si>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</si>
  <si>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</si>
  <si>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</si>
  <si>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</si>
  <si>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</si>
  <si>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</si>
  <si>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</si>
  <si>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</si>
  <si>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</si>
  <si>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</si>
  <si>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</si>
  <si>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</si>
  <si>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</si>
  <si>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</si>
  <si>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</si>
  <si>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</si>
  <si>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</si>
  <si>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</si>
  <si>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</si>
  <si>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</si>
  <si>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</si>
  <si>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</si>
  <si>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</si>
  <si>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</si>
  <si>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</si>
  <si>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</si>
  <si>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</si>
  <si>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</si>
  <si>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</si>
  <si>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</si>
  <si>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</si>
  <si>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</si>
  <si>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</si>
  <si>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</si>
  <si>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</si>
  <si>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</si>
  <si>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</si>
  <si>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</si>
  <si>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</si>
  <si>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</si>
  <si>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</si>
  <si>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</si>
  <si>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</si>
  <si>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</si>
  <si>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</si>
  <si>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</si>
  <si>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</si>
  <si>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</si>
  <si>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</si>
  <si>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</si>
  <si>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</si>
  <si>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</si>
  <si>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</si>
  <si>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</si>
  <si>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</si>
  <si>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</si>
  <si>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</si>
  <si>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</si>
  <si>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</si>
  <si>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</si>
  <si>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</si>
  <si>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</si>
  <si>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</si>
  <si>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</si>
  <si>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</si>
  <si>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</si>
  <si>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</si>
  <si>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</si>
  <si>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</si>
  <si>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</si>
  <si>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</si>
  <si>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</si>
  <si>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</si>
  <si>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</si>
  <si>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</si>
  <si>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</si>
  <si>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</si>
  <si>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</si>
  <si>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</si>
  <si>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</si>
  <si>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</si>
  <si>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</si>
  <si>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</si>
  <si>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</si>
  <si>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</si>
  <si>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</si>
  <si>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</si>
  <si>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</si>
  <si>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</si>
  <si>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</si>
  <si>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</si>
  <si>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</si>
  <si>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</si>
  <si>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</si>
  <si>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</si>
  <si>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</si>
  <si>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</si>
  <si>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</si>
  <si>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</si>
  <si>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</si>
  <si>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</si>
  <si>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</si>
  <si>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</si>
  <si>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</si>
  <si>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</si>
  <si>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</si>
  <si>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</si>
  <si>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</si>
  <si>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</si>
  <si>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</si>
  <si>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</si>
  <si>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</si>
  <si>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</si>
  <si>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</si>
  <si>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</si>
  <si>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</si>
  <si>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</si>
  <si>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</si>
  <si>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</si>
  <si>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</si>
  <si>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</si>
  <si>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</si>
  <si>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</si>
  <si>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</si>
  <si>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</si>
  <si>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</si>
  <si>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</si>
  <si>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</si>
  <si>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</si>
  <si>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</si>
  <si>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</si>
  <si>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</si>
  <si>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</si>
  <si>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</si>
  <si>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</si>
  <si>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</si>
  <si>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</si>
  <si>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</si>
  <si>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</si>
  <si>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</si>
  <si>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</si>
  <si>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</si>
  <si>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</si>
  <si>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</si>
  <si>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</si>
  <si>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</si>
  <si>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</si>
  <si>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</si>
  <si>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</si>
  <si>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</si>
  <si>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</si>
  <si>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</si>
  <si>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</si>
  <si>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</si>
  <si>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</si>
  <si>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</si>
  <si>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</si>
  <si>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</si>
  <si>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</si>
  <si>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</si>
  <si>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</si>
  <si>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</si>
  <si>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</si>
  <si>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</si>
  <si>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</si>
  <si>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</si>
  <si>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</si>
  <si>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</si>
  <si>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</si>
  <si>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</si>
  <si>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</si>
  <si>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</si>
  <si>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</si>
  <si>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</si>
  <si>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</si>
  <si>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</si>
  <si>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</si>
  <si>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</si>
  <si>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</si>
  <si>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</si>
  <si>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</si>
  <si>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</si>
  <si>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</si>
  <si>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</si>
  <si>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</si>
  <si>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</si>
  <si>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</si>
  <si>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</si>
  <si>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</si>
  <si>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</si>
  <si>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</si>
  <si>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</si>
  <si>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</si>
  <si>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</si>
  <si>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</si>
  <si>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</si>
  <si>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</si>
  <si>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</si>
  <si>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</si>
  <si>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</si>
  <si>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</si>
  <si>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</si>
  <si>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</si>
  <si>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</si>
  <si>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</si>
  <si>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</si>
  <si>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</si>
  <si>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</si>
  <si>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</si>
  <si>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</si>
  <si>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</si>
  <si>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</si>
  <si>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</si>
  <si>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</si>
  <si>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</si>
  <si>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</si>
  <si>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</si>
  <si>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</si>
  <si>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</si>
  <si>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</si>
  <si>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</si>
  <si>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</si>
  <si>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</si>
  <si>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</si>
  <si>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</si>
  <si>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</si>
  <si>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</si>
  <si>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</si>
  <si>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</si>
  <si>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</si>
  <si>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</si>
  <si>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</si>
  <si>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</si>
  <si>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</si>
  <si>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</si>
  <si>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</si>
  <si>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</si>
  <si>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</si>
  <si>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</si>
  <si>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</si>
  <si>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</si>
  <si>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</si>
  <si>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</si>
  <si>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</si>
  <si>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</si>
  <si>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</si>
  <si>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</si>
  <si>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</si>
  <si>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</si>
  <si>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</si>
  <si>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</si>
  <si>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</si>
  <si>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</si>
  <si>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</si>
  <si>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</si>
  <si>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</si>
  <si>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</si>
  <si>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</si>
  <si>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</si>
  <si>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</si>
  <si>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</si>
  <si>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</si>
  <si>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</si>
  <si>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</si>
  <si>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</si>
  <si>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</si>
  <si>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</si>
  <si>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</si>
  <si>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</si>
  <si>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</si>
  <si>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</si>
  <si>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</si>
  <si>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</si>
  <si>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</si>
  <si>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</si>
  <si>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</si>
  <si>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</si>
  <si>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</si>
  <si>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</si>
  <si>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</si>
  <si>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</si>
  <si>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</si>
  <si>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</si>
  <si>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</si>
  <si>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</si>
  <si>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</si>
  <si>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</si>
  <si>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</si>
  <si>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</si>
  <si>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</si>
  <si>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</si>
  <si>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</si>
  <si>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</si>
  <si>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</si>
  <si>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</si>
  <si>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</si>
  <si>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</si>
  <si>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</si>
  <si>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</si>
  <si>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</si>
  <si>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</si>
  <si>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</si>
  <si>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</si>
  <si>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</si>
  <si>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</si>
  <si>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</si>
  <si>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</si>
  <si>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</si>
  <si>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</si>
  <si>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</si>
  <si>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</si>
  <si>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</si>
  <si>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</si>
  <si>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</si>
  <si>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</si>
  <si>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</si>
  <si>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</si>
  <si>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</si>
  <si>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</si>
  <si>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</si>
  <si>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</si>
  <si>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</si>
  <si>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</si>
  <si>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</si>
  <si>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</si>
  <si>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</si>
  <si>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</si>
  <si>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</si>
  <si>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</si>
  <si>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</si>
  <si>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</si>
  <si>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</si>
  <si>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</si>
  <si>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</si>
  <si>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</si>
  <si>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</si>
  <si>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</si>
  <si>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</si>
  <si>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</si>
  <si>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</si>
  <si>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</si>
  <si>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</si>
  <si>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</si>
  <si>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</si>
  <si>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</si>
  <si>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</si>
  <si>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</si>
  <si>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</si>
  <si>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</si>
  <si>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</si>
  <si>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</si>
  <si>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</si>
  <si>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</si>
  <si>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</si>
  <si>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</si>
  <si>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</si>
  <si>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</si>
  <si>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</si>
  <si>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</si>
  <si>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</si>
  <si>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</si>
  <si>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</si>
  <si>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</si>
  <si>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</si>
  <si>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</si>
  <si>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</si>
  <si>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</si>
  <si>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</si>
  <si>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</si>
  <si>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</si>
  <si>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</si>
  <si>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</si>
  <si>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</si>
  <si>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</si>
  <si>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</si>
  <si>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</si>
  <si>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</si>
  <si>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</si>
  <si>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</si>
  <si>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</si>
  <si>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</si>
  <si>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</si>
  <si>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</si>
  <si>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</si>
  <si>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</si>
  <si>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</si>
  <si>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</si>
  <si>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</si>
  <si>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</si>
  <si>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</si>
  <si>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</si>
  <si>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</si>
  <si>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</si>
  <si>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</si>
  <si>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</si>
  <si>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</si>
  <si>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</si>
  <si>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</si>
  <si>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</si>
  <si>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</si>
  <si>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</si>
  <si>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</si>
  <si>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</si>
  <si>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</si>
  <si>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</si>
  <si>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</si>
  <si>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</si>
  <si>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</si>
  <si>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</si>
  <si>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</si>
  <si>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</si>
  <si>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</si>
  <si>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</si>
  <si>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</si>
  <si>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</si>
  <si>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</si>
  <si>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</si>
  <si>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</si>
  <si>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</si>
  <si>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</si>
  <si>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</si>
  <si>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</si>
  <si>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</si>
  <si>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</si>
  <si>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</si>
  <si>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</si>
  <si>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</si>
  <si>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</si>
  <si>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</si>
  <si>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</si>
  <si>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</si>
  <si>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</si>
  <si>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</si>
  <si>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</si>
  <si>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</si>
  <si>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</si>
  <si>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</si>
  <si>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</si>
  <si>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</si>
  <si>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</si>
  <si>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</si>
  <si>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</si>
  <si>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</si>
  <si>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</si>
  <si>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</si>
  <si>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</si>
  <si>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</si>
  <si>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</si>
  <si>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</si>
  <si>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</si>
  <si>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</si>
  <si>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</si>
  <si>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</si>
  <si>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</si>
  <si>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</si>
  <si>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</si>
  <si>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</si>
  <si>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</si>
  <si>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</si>
  <si>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</si>
  <si>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</si>
  <si>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</si>
  <si>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</si>
  <si>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</si>
  <si>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</si>
  <si>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</si>
  <si>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</si>
  <si>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</si>
  <si>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</si>
  <si>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</si>
  <si>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</si>
  <si>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</si>
  <si>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</si>
  <si>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</si>
  <si>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</si>
  <si>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</si>
  <si>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</si>
  <si>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</si>
  <si>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</si>
  <si>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</si>
  <si>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</si>
  <si>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</si>
  <si>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</si>
  <si>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</si>
  <si>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</si>
  <si>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</si>
  <si>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</si>
  <si>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</si>
  <si>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</si>
  <si>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</si>
  <si>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</si>
  <si>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</si>
  <si>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</si>
  <si>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</si>
  <si>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</si>
  <si>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</si>
  <si>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</si>
  <si>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</si>
  <si>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</si>
  <si>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</si>
  <si>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</si>
  <si>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</si>
  <si>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</si>
  <si>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</si>
  <si>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</si>
  <si>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</si>
  <si>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</si>
  <si>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</si>
  <si>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</si>
  <si>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</si>
  <si>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</si>
  <si>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</si>
  <si>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</si>
  <si>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</si>
  <si>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</si>
  <si>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</si>
  <si>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</si>
  <si>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</si>
  <si>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</si>
  <si>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</si>
  <si>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</si>
  <si>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</si>
  <si>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</si>
  <si>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</si>
  <si>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</si>
  <si>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</si>
  <si>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</si>
  <si>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</si>
  <si>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</si>
  <si>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</si>
  <si>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</si>
  <si>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</si>
  <si>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</si>
  <si>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</si>
  <si>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</si>
  <si>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</si>
  <si>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</si>
  <si>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</si>
  <si>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</si>
  <si>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</si>
  <si>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</si>
  <si>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</si>
  <si>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</si>
  <si>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</si>
  <si>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</si>
  <si>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</si>
  <si>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</si>
  <si>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</si>
  <si>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</si>
  <si>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</si>
  <si>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</si>
  <si>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</si>
  <si>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</si>
  <si>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</si>
  <si>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</si>
  <si>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</si>
  <si>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</si>
  <si>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</si>
  <si>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</si>
  <si>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</si>
  <si>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</si>
  <si>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</si>
  <si>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</si>
  <si>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</si>
  <si>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</si>
  <si>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</si>
  <si>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</si>
  <si>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</si>
  <si>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</si>
  <si>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</si>
  <si>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</si>
  <si>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</si>
  <si>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</si>
  <si>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</si>
  <si>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</si>
  <si>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</si>
  <si>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</si>
  <si>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</si>
  <si>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</si>
  <si>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</si>
  <si>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</si>
  <si>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</si>
  <si>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</si>
  <si>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</si>
  <si>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</si>
  <si>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</si>
  <si>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</si>
  <si>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</si>
  <si>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</si>
  <si>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</si>
  <si>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</si>
  <si>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</si>
  <si>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</si>
  <si>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</si>
  <si>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</si>
  <si>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</si>
  <si>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</si>
  <si>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</si>
  <si>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</si>
  <si>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</si>
  <si>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</si>
  <si>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</si>
  <si>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</si>
  <si>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</si>
  <si>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</si>
  <si>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</si>
  <si>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</si>
  <si>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</si>
  <si>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</si>
  <si>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</si>
  <si>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</si>
  <si>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</si>
  <si>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</si>
  <si>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</si>
  <si>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</si>
  <si>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</si>
  <si>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</si>
  <si>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</si>
  <si>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</si>
  <si>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</si>
  <si>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</si>
  <si>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</si>
  <si>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</si>
  <si>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</si>
  <si>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</si>
  <si>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</si>
  <si>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</si>
  <si>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</si>
  <si>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</si>
  <si>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</si>
  <si>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</si>
  <si>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</si>
  <si>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</si>
  <si>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</si>
  <si>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</si>
  <si>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</si>
  <si>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</si>
  <si>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</si>
  <si>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</si>
  <si>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</si>
  <si>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</si>
  <si>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</si>
  <si>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</si>
  <si>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</si>
  <si>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</si>
  <si>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</si>
  <si>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</si>
  <si>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</si>
  <si>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</si>
  <si>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</si>
  <si>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</si>
  <si>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</si>
  <si>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</si>
  <si>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</si>
  <si>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</si>
  <si>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</si>
  <si>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</si>
  <si>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</si>
  <si>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</si>
  <si>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</si>
  <si>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</si>
  <si>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</si>
  <si>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</si>
  <si>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</si>
  <si>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</si>
  <si>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</si>
  <si>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</si>
  <si>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</si>
  <si>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</si>
  <si>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</si>
  <si>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</si>
  <si>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</si>
  <si>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</si>
  <si>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</si>
  <si>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</si>
  <si>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</si>
  <si>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</si>
  <si>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</si>
  <si>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</si>
  <si>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</si>
  <si>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</si>
  <si>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</si>
  <si>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</si>
  <si>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</si>
  <si>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</si>
  <si>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</si>
  <si>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</si>
  <si>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</si>
  <si>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</si>
  <si>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</si>
  <si>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</si>
  <si>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</si>
  <si>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</si>
  <si>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</si>
  <si>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</si>
  <si>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</si>
  <si>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</si>
  <si>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</si>
  <si>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</si>
  <si>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</si>
  <si>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</si>
  <si>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</si>
  <si>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</si>
  <si>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</si>
  <si>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</si>
  <si>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</si>
  <si>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</si>
  <si>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</si>
  <si>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</si>
  <si>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</si>
  <si>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</si>
  <si>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</si>
  <si>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</si>
  <si>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</si>
  <si>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</si>
  <si>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</si>
  <si>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</si>
  <si>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</si>
  <si>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</si>
  <si>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</si>
  <si>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</si>
  <si>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</si>
  <si>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</si>
  <si>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</si>
  <si>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</si>
  <si>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</si>
  <si>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</si>
  <si>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</si>
  <si>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</si>
  <si>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</si>
  <si>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</si>
  <si>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</si>
  <si>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</si>
  <si>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</si>
  <si>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</si>
  <si>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</si>
  <si>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</si>
  <si>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</si>
  <si>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</si>
  <si>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</si>
  <si>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</si>
  <si>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</si>
  <si>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</si>
  <si>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</si>
  <si>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</si>
  <si>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</si>
  <si>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</si>
  <si>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</si>
  <si>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</si>
  <si>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</si>
  <si>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</si>
  <si>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</si>
  <si>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</si>
  <si>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</si>
  <si>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</si>
  <si>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</si>
  <si>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</si>
  <si>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</si>
  <si>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</si>
  <si>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</si>
  <si>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</si>
  <si>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</si>
  <si>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</si>
  <si>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</si>
  <si>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</si>
  <si>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</si>
  <si>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</si>
  <si>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</si>
  <si>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</si>
  <si>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</si>
  <si>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</si>
  <si>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</si>
  <si>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</si>
  <si>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</si>
  <si>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</si>
  <si>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</si>
  <si>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</si>
  <si>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</si>
  <si>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</si>
  <si>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</si>
  <si>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</si>
  <si>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</si>
  <si>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</si>
  <si>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</si>
  <si>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</si>
  <si>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</si>
  <si>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</si>
  <si>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</si>
  <si>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</si>
  <si>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</si>
  <si>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</si>
  <si>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</si>
  <si>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</si>
  <si>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</si>
  <si>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</si>
  <si>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</si>
  <si>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</si>
  <si>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</si>
  <si>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</si>
  <si>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</si>
  <si>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</si>
  <si>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</si>
  <si>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</si>
  <si>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</si>
  <si>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</si>
  <si>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</si>
  <si>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</si>
  <si>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</si>
  <si>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</si>
  <si>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</si>
  <si>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</si>
  <si>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</si>
  <si>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</si>
  <si>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</si>
  <si>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</si>
  <si>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</si>
  <si>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</si>
  <si>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</si>
  <si>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</si>
  <si>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</si>
  <si>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</si>
  <si>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</si>
  <si>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</si>
  <si>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</si>
  <si>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</si>
  <si>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</si>
  <si>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</si>
  <si>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</si>
  <si>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</si>
  <si>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</si>
  <si>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</si>
  <si>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</si>
  <si>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</si>
  <si>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</si>
  <si>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</si>
  <si>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</si>
  <si>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</si>
  <si>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</si>
  <si>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</si>
  <si>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</si>
  <si>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</si>
  <si>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</si>
  <si>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</si>
  <si>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</si>
  <si>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</si>
  <si>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</si>
  <si>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</si>
  <si>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</si>
  <si>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</si>
  <si>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</si>
  <si>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</si>
  <si>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</si>
  <si>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</si>
  <si>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</si>
  <si>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</si>
  <si>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</si>
  <si>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</si>
  <si>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</si>
  <si>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</si>
  <si>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</si>
  <si>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</si>
  <si>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</si>
  <si>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</si>
  <si>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</si>
  <si>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</si>
  <si>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</si>
  <si>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</si>
  <si>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</si>
  <si>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</si>
  <si>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</si>
  <si>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</si>
  <si>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</si>
  <si>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</si>
  <si>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</si>
  <si>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</si>
  <si>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</si>
  <si>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</si>
  <si>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</si>
  <si>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</si>
  <si>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</si>
  <si>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</si>
  <si>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</si>
  <si>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</si>
  <si>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</si>
  <si>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</si>
  <si>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</si>
  <si>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</si>
  <si>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</si>
  <si>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</si>
  <si>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</si>
  <si>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</si>
  <si>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</si>
  <si>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</si>
  <si>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</si>
  <si>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</si>
  <si>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</si>
  <si>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</si>
  <si>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</si>
  <si>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</si>
  <si>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</si>
  <si>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</si>
  <si>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</si>
  <si>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</si>
  <si>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</si>
  <si>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</si>
  <si>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</si>
  <si>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</si>
  <si>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</si>
  <si>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</si>
  <si>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</si>
  <si>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</si>
  <si>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</si>
  <si>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</si>
  <si>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</si>
  <si>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</si>
  <si>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</si>
  <si>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</si>
  <si>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</si>
  <si>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</si>
  <si>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</si>
  <si>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</si>
  <si>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</si>
  <si>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</si>
  <si>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</si>
  <si>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</si>
  <si>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</si>
  <si>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</si>
  <si>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</si>
  <si>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</si>
  <si>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</si>
  <si>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</si>
  <si>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</si>
  <si>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</si>
  <si>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</si>
  <si>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</si>
  <si>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</si>
  <si>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</si>
  <si>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</si>
  <si>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</si>
  <si>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</si>
  <si>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</si>
  <si>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</si>
  <si>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</si>
  <si>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</si>
  <si>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</si>
  <si>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</si>
  <si>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</si>
  <si>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</si>
  <si>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</si>
  <si>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</si>
  <si>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</si>
  <si>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</si>
  <si>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</si>
  <si>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</si>
  <si>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</si>
  <si>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</si>
  <si>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</si>
  <si>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</si>
  <si>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</si>
  <si>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</si>
  <si>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</si>
  <si>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</si>
  <si>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</si>
  <si>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</si>
  <si>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</si>
  <si>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</si>
  <si>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</si>
  <si>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</si>
  <si>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</si>
  <si>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</si>
  <si>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</si>
  <si>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</si>
  <si>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</si>
  <si>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</si>
  <si>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</si>
  <si>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</si>
  <si>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</si>
  <si>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</si>
  <si>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</si>
  <si>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</si>
  <si>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</si>
  <si>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</si>
  <si>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</si>
  <si>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</si>
  <si>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</si>
  <si>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</si>
  <si>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</si>
  <si>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</si>
  <si>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</si>
  <si>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</si>
  <si>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</si>
  <si>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</si>
  <si>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</si>
  <si>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</si>
  <si>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</si>
  <si>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</si>
  <si>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</si>
  <si>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</si>
  <si>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</si>
  <si>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</si>
  <si>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</si>
  <si>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</si>
  <si>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</si>
  <si>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</si>
  <si>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</si>
  <si>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</si>
  <si>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</si>
  <si>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</si>
  <si>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</si>
  <si>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</si>
  <si>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</si>
  <si>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</si>
  <si>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</si>
  <si>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</si>
  <si>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</si>
  <si>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</si>
  <si>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</si>
  <si>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</si>
  <si>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</si>
  <si>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</si>
  <si>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</si>
  <si>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</si>
  <si>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</si>
  <si>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</si>
  <si>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</si>
  <si>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</si>
  <si>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</si>
  <si>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</si>
  <si>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</si>
  <si>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</si>
  <si>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</si>
  <si>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</si>
  <si>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</si>
  <si>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</si>
  <si>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</si>
  <si>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</si>
  <si>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</si>
  <si>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</si>
  <si>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</si>
  <si>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</si>
  <si>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</si>
  <si>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</si>
  <si>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</si>
  <si>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</si>
  <si>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</si>
  <si>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</si>
  <si>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</si>
  <si>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</si>
  <si>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</si>
  <si>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</si>
  <si>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</si>
  <si>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</si>
  <si>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</si>
  <si>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</si>
  <si>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</si>
  <si>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</si>
  <si>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</si>
  <si>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</si>
  <si>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</si>
  <si>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</si>
  <si>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</si>
  <si>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</si>
  <si>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</si>
  <si>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</si>
  <si>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</si>
  <si>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</si>
  <si>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</si>
  <si>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</si>
  <si>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</si>
  <si>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</si>
  <si>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</si>
  <si>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</si>
  <si>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</si>
  <si>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</si>
  <si>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</si>
  <si>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</si>
  <si>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</si>
  <si>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</si>
  <si>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</si>
  <si>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</si>
  <si>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</si>
  <si>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</si>
  <si>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</si>
  <si>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</si>
  <si>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</si>
  <si>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</si>
  <si>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</si>
  <si>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</si>
  <si>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</si>
  <si>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</si>
  <si>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</si>
  <si>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</si>
  <si>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</si>
  <si>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</si>
  <si>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</si>
  <si>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</si>
  <si>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</si>
  <si>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</si>
  <si>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</si>
  <si>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</si>
  <si>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</si>
  <si>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</si>
  <si>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</si>
  <si>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</si>
  <si>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</si>
  <si>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</si>
  <si>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</si>
  <si>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</si>
  <si>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</si>
  <si>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</si>
  <si>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</si>
  <si>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</si>
  <si>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</si>
  <si>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</si>
  <si>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</si>
  <si>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</si>
  <si>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</si>
  <si>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</si>
  <si>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</si>
  <si>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</si>
  <si>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</si>
  <si>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</si>
  <si>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</si>
  <si>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</si>
  <si>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</si>
  <si>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</si>
  <si>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</si>
  <si>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</si>
  <si>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</si>
  <si>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</si>
  <si>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</si>
  <si>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</si>
  <si>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</si>
  <si>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</si>
  <si>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</si>
  <si>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</si>
  <si>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</si>
  <si>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</si>
  <si>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</si>
  <si>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</si>
  <si>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</si>
  <si>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</si>
  <si>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</si>
  <si>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</si>
  <si>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</si>
  <si>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</si>
  <si>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</si>
  <si>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</si>
  <si>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</si>
  <si>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</si>
  <si>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</si>
  <si>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</si>
  <si>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</si>
  <si>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</si>
  <si>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</si>
  <si>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</si>
  <si>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</si>
  <si>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</si>
  <si>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</si>
  <si>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</si>
  <si>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</si>
  <si>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</si>
  <si>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</si>
  <si>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</si>
  <si>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</si>
  <si>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</si>
  <si>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</si>
  <si>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</si>
  <si>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</si>
  <si>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</si>
  <si>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</si>
  <si>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</si>
  <si>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</si>
  <si>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</si>
  <si>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</si>
  <si>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</si>
  <si>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</si>
  <si>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</si>
  <si>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</si>
  <si>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</si>
  <si>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</si>
  <si>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</si>
  <si>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</si>
  <si>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</si>
  <si>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</si>
  <si>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</si>
  <si>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</si>
  <si>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</si>
  <si>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</si>
  <si>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</si>
  <si>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</si>
  <si>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</si>
  <si>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</si>
  <si>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</si>
  <si>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</si>
  <si>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</si>
  <si>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</si>
  <si>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</si>
  <si>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</si>
  <si>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</si>
  <si>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</si>
  <si>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</si>
  <si>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</si>
  <si>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</si>
  <si>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</si>
  <si>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</si>
  <si>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</si>
  <si>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</si>
  <si>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</si>
  <si>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</si>
  <si>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</si>
  <si>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</si>
  <si>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</si>
  <si>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</si>
  <si>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</si>
  <si>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</si>
  <si>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</si>
  <si>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</si>
  <si>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</si>
  <si>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</si>
  <si>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</si>
  <si>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</si>
  <si>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</si>
  <si>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</si>
  <si>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</si>
  <si>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</si>
  <si>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</si>
  <si>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</si>
  <si>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</si>
  <si>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</si>
  <si>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</si>
  <si>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</si>
  <si>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</si>
  <si>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</si>
  <si>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</si>
  <si>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</si>
  <si>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</si>
  <si>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</si>
  <si>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</si>
  <si>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</si>
  <si>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</si>
  <si>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</si>
  <si>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</si>
  <si>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</si>
  <si>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</si>
  <si>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</si>
  <si>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</si>
  <si>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</si>
  <si>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</si>
  <si>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</si>
  <si>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</si>
  <si>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</si>
  <si>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</si>
  <si>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</si>
  <si>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</si>
  <si>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</si>
  <si>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</si>
  <si>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</si>
  <si>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</si>
  <si>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</si>
  <si>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</si>
  <si>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</si>
  <si>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</si>
  <si>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</si>
  <si>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</si>
  <si>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</si>
  <si>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</si>
  <si>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</si>
  <si>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</si>
  <si>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</si>
  <si>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</si>
  <si>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</si>
  <si>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</si>
  <si>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</si>
  <si>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</si>
  <si>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</si>
  <si>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</si>
  <si>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</si>
  <si>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</si>
  <si>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</si>
  <si>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</si>
  <si>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</si>
  <si>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</si>
  <si>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</si>
  <si>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</si>
  <si>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</si>
  <si>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</si>
  <si>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</si>
  <si>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</si>
  <si>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</si>
  <si>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</si>
  <si>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</si>
  <si>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</si>
  <si>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</si>
  <si>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</si>
  <si>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</si>
  <si>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</si>
  <si>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</si>
  <si>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</si>
  <si>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</si>
  <si>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</si>
  <si>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</si>
  <si>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</si>
  <si>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</si>
  <si>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</si>
  <si>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</si>
  <si>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</si>
  <si>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</si>
  <si>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</si>
  <si>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</si>
  <si>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</si>
  <si>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</si>
  <si>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</si>
  <si>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</si>
  <si>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</si>
  <si>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</si>
  <si>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</si>
  <si>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</si>
  <si>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</si>
  <si>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</si>
  <si>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</si>
  <si>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</si>
  <si>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</si>
  <si>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</si>
  <si>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</si>
  <si>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</si>
  <si>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</si>
  <si>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</si>
  <si>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</si>
  <si>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</si>
  <si>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</si>
  <si>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</si>
  <si>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</si>
  <si>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</si>
  <si>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</si>
  <si>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</si>
  <si>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</si>
  <si>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</si>
  <si>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</si>
  <si>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</si>
  <si>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</si>
  <si>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</si>
  <si>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</si>
  <si>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</si>
  <si>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</si>
  <si>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</si>
  <si>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</si>
  <si>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</si>
  <si>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</si>
  <si>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</si>
  <si>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</si>
  <si>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</si>
  <si>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</si>
  <si>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</si>
  <si>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</si>
  <si>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</si>
  <si>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</si>
  <si>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</si>
  <si>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</si>
  <si>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</si>
  <si>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</si>
  <si>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</si>
  <si>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</si>
  <si>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</si>
  <si>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</si>
  <si>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</si>
  <si>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</si>
  <si>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</si>
  <si>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</si>
  <si>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</si>
  <si>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</si>
  <si>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</si>
  <si>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</si>
  <si>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</si>
  <si>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</si>
  <si>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</si>
  <si>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</si>
  <si>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</si>
  <si>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</si>
  <si>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</si>
  <si>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</si>
  <si>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</si>
  <si>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</si>
  <si>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</si>
  <si>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</si>
  <si>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</si>
  <si>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</si>
  <si>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</si>
  <si>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</si>
  <si>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</si>
  <si>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</si>
  <si>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</si>
  <si>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</si>
  <si>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</si>
  <si>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</si>
  <si>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</si>
  <si>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</si>
  <si>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</si>
  <si>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</si>
  <si>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</si>
  <si>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</si>
  <si>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</si>
  <si>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</si>
  <si>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</si>
  <si>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</si>
  <si>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</si>
  <si>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</si>
  <si>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</si>
  <si>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</si>
  <si>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</si>
  <si>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</si>
  <si>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</si>
  <si>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</si>
  <si>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</si>
  <si>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</si>
  <si>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</si>
  <si>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</si>
  <si>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</si>
  <si>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</si>
  <si>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</si>
  <si>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</si>
  <si>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</si>
  <si>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</si>
  <si>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</si>
  <si>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</si>
  <si>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</si>
  <si>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</si>
  <si>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</si>
  <si>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</si>
  <si>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</si>
  <si>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</si>
  <si>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</si>
  <si>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</si>
  <si>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</si>
  <si>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</si>
  <si>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</si>
  <si>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</si>
  <si>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</si>
  <si>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</si>
  <si>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</si>
  <si>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</si>
  <si>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</si>
  <si>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</si>
  <si>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</si>
  <si>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</si>
  <si>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</si>
  <si>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</si>
  <si>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</si>
  <si>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</si>
  <si>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</si>
  <si>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</si>
  <si>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</si>
  <si>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</si>
  <si>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</si>
  <si>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</si>
  <si>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</si>
  <si>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</si>
  <si>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</si>
  <si>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</si>
  <si>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</si>
  <si>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</si>
  <si>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</si>
  <si>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</si>
  <si>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</si>
  <si>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</si>
  <si>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</si>
  <si>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</si>
  <si>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</si>
  <si>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</si>
  <si>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</si>
  <si>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</si>
  <si>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</si>
  <si>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</si>
  <si>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</si>
  <si>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</si>
  <si>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</si>
  <si>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</si>
  <si>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</si>
  <si>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</si>
  <si>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</si>
  <si>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</si>
  <si>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</si>
  <si>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</si>
  <si>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</si>
  <si>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</si>
  <si>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</si>
  <si>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</si>
  <si>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</si>
  <si>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</si>
  <si>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</si>
  <si>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</si>
  <si>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</si>
  <si>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</si>
  <si>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</si>
  <si>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</si>
  <si>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</si>
  <si>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</si>
  <si>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</si>
  <si>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</si>
  <si>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</si>
  <si>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</si>
  <si>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</si>
  <si>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</si>
  <si>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</si>
  <si>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</si>
  <si>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</si>
  <si>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</si>
  <si>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</si>
  <si>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</si>
  <si>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</si>
  <si>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</si>
  <si>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</si>
  <si>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</si>
  <si>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</si>
  <si>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</si>
  <si>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</si>
  <si>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</si>
  <si>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</si>
  <si>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</si>
  <si>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</si>
  <si>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</si>
  <si>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</si>
  <si>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</si>
  <si>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</si>
  <si>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</si>
  <si>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</si>
  <si>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</si>
  <si>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</si>
  <si>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</si>
  <si>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</si>
  <si>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</si>
  <si>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</si>
  <si>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</si>
  <si>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</si>
  <si>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</si>
  <si>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</si>
  <si>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</si>
  <si>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</si>
  <si>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</si>
  <si>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</si>
  <si>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</si>
  <si>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</si>
  <si>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</si>
  <si>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</si>
  <si>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</si>
  <si>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</si>
  <si>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</si>
  <si>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</si>
  <si>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</si>
  <si>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</si>
  <si>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</si>
  <si>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</si>
  <si>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</si>
  <si>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</si>
  <si>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</si>
  <si>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</si>
  <si>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</si>
  <si>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</si>
  <si>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</si>
  <si>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</si>
  <si>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</si>
  <si>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</si>
  <si>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</si>
  <si>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</si>
  <si>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</si>
  <si>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</si>
  <si>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</si>
  <si>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</si>
  <si>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</si>
  <si>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</si>
  <si>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</si>
  <si>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</si>
  <si>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</si>
  <si>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</si>
  <si>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</si>
  <si>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</si>
  <si>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</si>
  <si>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</si>
  <si>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</si>
  <si>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</si>
  <si>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</si>
  <si>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</si>
  <si>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</si>
  <si>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</si>
  <si>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</si>
  <si>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</si>
  <si>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</si>
  <si>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</si>
  <si>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</si>
  <si>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</si>
  <si>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</si>
  <si>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</si>
  <si>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</si>
  <si>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</si>
  <si>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</si>
  <si>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</si>
  <si>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</si>
  <si>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</si>
  <si>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</si>
  <si>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</si>
  <si>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</si>
  <si>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</si>
  <si>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</si>
  <si>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</si>
  <si>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</si>
  <si>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</si>
  <si>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</si>
  <si>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</si>
  <si>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</si>
  <si>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</si>
  <si>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</si>
  <si>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</si>
  <si>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</si>
  <si>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</si>
  <si>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</si>
  <si>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</si>
  <si>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</si>
  <si>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</si>
  <si>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</si>
  <si>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</si>
  <si>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</si>
  <si>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</si>
  <si>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</si>
  <si>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</si>
  <si>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</si>
  <si>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</si>
  <si>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</si>
  <si>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</si>
  <si>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</si>
  <si>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</si>
  <si>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</si>
  <si>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</si>
  <si>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</si>
  <si>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</si>
  <si>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</si>
  <si>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</si>
  <si>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</si>
  <si>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</si>
  <si>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</si>
  <si>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</si>
  <si>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</si>
  <si>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</si>
  <si>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</si>
  <si>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</si>
  <si>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</si>
  <si>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</si>
  <si>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</si>
  <si>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</si>
  <si>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</si>
  <si>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</si>
  <si>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</si>
  <si>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</si>
  <si>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</si>
  <si>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</si>
  <si>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</si>
  <si>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</si>
  <si>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</si>
  <si>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</si>
  <si>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</si>
  <si>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</si>
  <si>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</si>
  <si>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</si>
  <si>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</si>
  <si>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</si>
  <si>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</si>
  <si>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</si>
  <si>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</si>
  <si>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</si>
  <si>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</si>
  <si>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</si>
  <si>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</si>
  <si>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</si>
  <si>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</si>
  <si>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</si>
  <si>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</si>
  <si>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</si>
  <si>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</si>
  <si>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</si>
  <si>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</si>
  <si>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</si>
  <si>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</si>
  <si>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</si>
  <si>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</si>
  <si>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</si>
  <si>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</si>
  <si>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</si>
  <si>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</si>
  <si>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</si>
  <si>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</si>
  <si>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</si>
  <si>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</si>
  <si>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</si>
  <si>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</si>
  <si>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</si>
  <si>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</si>
  <si>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</si>
  <si>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</si>
  <si>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</si>
  <si>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</si>
  <si>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</si>
  <si>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</si>
  <si>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</si>
  <si>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</si>
  <si>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</si>
  <si>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</si>
  <si>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</si>
  <si>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</si>
  <si>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</si>
  <si>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</si>
  <si>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</si>
  <si>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</si>
  <si>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</si>
  <si>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</si>
  <si>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</si>
  <si>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</si>
  <si>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</si>
  <si>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</si>
  <si>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</si>
  <si>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</si>
  <si>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</si>
  <si>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</si>
  <si>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</si>
  <si>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</si>
  <si>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</si>
  <si>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</si>
  <si>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</si>
  <si>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</si>
  <si>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</si>
  <si>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</si>
  <si>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</si>
  <si>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</si>
  <si>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</si>
  <si>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</si>
  <si>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</si>
  <si>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</si>
  <si>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</si>
  <si>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</si>
  <si>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</si>
  <si>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</si>
  <si>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</si>
  <si>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</si>
  <si>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</si>
  <si>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</si>
  <si>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</si>
  <si>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</si>
  <si>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</si>
  <si>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</si>
  <si>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</si>
  <si>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</si>
  <si>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</si>
  <si>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</si>
  <si>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</si>
  <si>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</si>
  <si>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</si>
  <si>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</si>
  <si>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</si>
  <si>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</si>
  <si>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</si>
  <si>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</si>
  <si>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</si>
  <si>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</si>
  <si>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</si>
  <si>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</si>
  <si>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</si>
  <si>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</si>
  <si>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</si>
  <si>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</si>
  <si>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</si>
  <si>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</si>
  <si>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</si>
  <si>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</si>
  <si>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</si>
  <si>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</si>
  <si>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</si>
  <si>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</si>
  <si>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</si>
  <si>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</si>
  <si>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</si>
  <si>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</si>
  <si>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</si>
  <si>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</si>
  <si>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</si>
  <si>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</si>
  <si>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</si>
  <si>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</si>
  <si>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</si>
  <si>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</si>
  <si>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</si>
  <si>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</si>
  <si>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</si>
  <si>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</si>
  <si>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</si>
  <si>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</si>
  <si>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</si>
  <si>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</si>
  <si>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</si>
  <si>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</si>
  <si>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</si>
  <si>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</si>
  <si>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</si>
  <si>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</si>
  <si>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</si>
  <si>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</si>
  <si>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</si>
  <si>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</si>
  <si>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</si>
  <si>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</si>
  <si>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</si>
  <si>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</si>
  <si>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</si>
  <si>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</si>
  <si>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</si>
  <si>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</si>
  <si>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</si>
  <si>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</si>
  <si>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</si>
  <si>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</si>
  <si>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</si>
  <si>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</si>
  <si>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</si>
  <si>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</si>
  <si>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</si>
  <si>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</si>
  <si>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</si>
  <si>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</si>
  <si>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</si>
  <si>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</si>
  <si>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</si>
  <si>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</si>
  <si>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</si>
  <si>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</si>
  <si>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</si>
  <si>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</si>
  <si>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</si>
  <si>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</si>
  <si>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</si>
  <si>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</si>
  <si>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</si>
  <si>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</si>
  <si>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</si>
  <si>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</si>
  <si>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</si>
  <si>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</si>
  <si>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</si>
  <si>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</si>
  <si>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</si>
  <si>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</si>
  <si>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</si>
  <si>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</si>
  <si>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</si>
  <si>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</si>
  <si>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</si>
  <si>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</si>
  <si>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</si>
  <si>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</si>
  <si>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</si>
  <si>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</si>
  <si>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</si>
  <si>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</si>
  <si>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</si>
  <si>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</si>
  <si>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</si>
  <si>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</si>
  <si>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</si>
  <si>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</si>
  <si>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</si>
  <si>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</si>
  <si>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</si>
  <si>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</si>
  <si>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</si>
  <si>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</si>
  <si>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</si>
  <si>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</si>
  <si>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</si>
  <si>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</si>
  <si>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</si>
  <si>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</si>
  <si>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</si>
  <si>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</si>
  <si>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</si>
  <si>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</si>
  <si>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</si>
  <si>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</si>
  <si>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</si>
  <si>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</si>
  <si>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</si>
  <si>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</si>
  <si>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</si>
  <si>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</si>
  <si>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</si>
  <si>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</si>
  <si>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</si>
  <si>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</si>
  <si>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</si>
  <si>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</si>
  <si>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</si>
  <si>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</si>
  <si>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</si>
  <si>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</si>
  <si>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</si>
  <si>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</si>
  <si>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</si>
  <si>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</si>
  <si>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</si>
  <si>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</si>
  <si>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</si>
  <si>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</si>
  <si>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</si>
  <si>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</si>
  <si>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</si>
  <si>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</si>
  <si>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</si>
  <si>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</si>
  <si>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</si>
  <si>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</si>
  <si>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</si>
  <si>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</si>
  <si>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</si>
  <si>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</si>
  <si>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</si>
  <si>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</si>
  <si>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</si>
  <si>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</si>
  <si>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</si>
  <si>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</si>
  <si>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</si>
  <si>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</si>
  <si>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</si>
  <si>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</si>
  <si>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</si>
  <si>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</si>
  <si>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</si>
  <si>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</si>
  <si>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</si>
  <si>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</si>
  <si>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</si>
  <si>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</si>
  <si>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</si>
  <si>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</si>
  <si>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</si>
  <si>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</si>
  <si>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</si>
  <si>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</si>
  <si>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</si>
  <si>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</si>
  <si>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</si>
  <si>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</si>
  <si>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</si>
  <si>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</si>
  <si>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</si>
  <si>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</si>
  <si>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</si>
  <si>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</si>
  <si>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</si>
  <si>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</si>
  <si>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</si>
  <si>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</si>
  <si>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</si>
  <si>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</si>
  <si>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</si>
  <si>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</si>
  <si>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</si>
  <si>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</si>
  <si>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</si>
  <si>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</si>
  <si>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</si>
  <si>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</si>
  <si>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</si>
  <si>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</si>
  <si>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</si>
  <si>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</si>
  <si>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</si>
  <si>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</si>
  <si>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</si>
  <si>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</si>
  <si>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</si>
  <si>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</si>
  <si>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</si>
  <si>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</si>
  <si>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</si>
  <si>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</si>
  <si>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</si>
  <si>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</si>
  <si>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</si>
  <si>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</si>
  <si>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</si>
  <si>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</si>
  <si>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</si>
  <si>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</si>
  <si>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</si>
  <si>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</si>
  <si>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</si>
  <si>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</si>
  <si>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</si>
  <si>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</si>
  <si>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</si>
  <si>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</si>
  <si>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</si>
  <si>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</si>
  <si>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</si>
  <si>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</si>
  <si>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</si>
  <si>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</si>
  <si>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</si>
  <si>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</si>
  <si>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</si>
  <si>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</si>
  <si>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</si>
  <si>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</si>
  <si>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</si>
  <si>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</si>
  <si>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</si>
  <si>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</si>
  <si>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</si>
  <si>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</si>
  <si>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</si>
  <si>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</si>
  <si>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</si>
  <si>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</si>
  <si>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</si>
  <si>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</si>
  <si>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</si>
  <si>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</si>
  <si>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</si>
  <si>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</si>
  <si>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</si>
  <si>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</si>
  <si>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</si>
  <si>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</si>
  <si>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</si>
  <si>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</si>
  <si>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</si>
  <si>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</si>
  <si>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</si>
  <si>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</si>
  <si>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</si>
  <si>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</si>
  <si>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</si>
  <si>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</si>
  <si>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</si>
  <si>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</si>
  <si>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</si>
  <si>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</si>
  <si>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</si>
  <si>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</si>
  <si>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</si>
  <si>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</si>
  <si>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</si>
  <si>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</si>
  <si>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</si>
  <si>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</si>
  <si>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</si>
  <si>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</si>
  <si>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</si>
  <si>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</si>
  <si>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</si>
  <si>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</si>
  <si>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</si>
  <si>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</si>
  <si>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</si>
  <si>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</si>
  <si>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</si>
  <si>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</si>
  <si>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</si>
  <si>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</si>
  <si>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</si>
  <si>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</si>
  <si>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</si>
  <si>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</si>
  <si>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</si>
  <si>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</si>
  <si>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</si>
  <si>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</si>
  <si>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</si>
  <si>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</si>
  <si>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</si>
  <si>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</si>
  <si>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</si>
  <si>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</si>
  <si>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</si>
  <si>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</si>
  <si>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</si>
  <si>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</si>
  <si>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</si>
  <si>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</si>
  <si>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</si>
  <si>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</si>
  <si>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</si>
  <si>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</si>
  <si>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</si>
  <si>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</si>
  <si>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</si>
  <si>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</si>
  <si>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</si>
  <si>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</si>
  <si>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</si>
  <si>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</si>
  <si>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</si>
  <si>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</si>
  <si>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</si>
  <si>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</si>
  <si>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</si>
  <si>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</si>
  <si>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</si>
  <si>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</si>
  <si>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</si>
  <si>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</si>
  <si>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</si>
  <si>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</si>
  <si>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</si>
  <si>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</si>
  <si>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</si>
  <si>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</si>
  <si>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</si>
  <si>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</si>
  <si>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</si>
  <si>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</si>
  <si>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</si>
  <si>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</si>
  <si>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</si>
  <si>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</si>
  <si>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</si>
  <si>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</si>
  <si>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</si>
  <si>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</si>
  <si>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</si>
  <si>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</si>
  <si>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</si>
  <si>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</si>
  <si>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</si>
  <si>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</si>
  <si>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</si>
  <si>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</si>
  <si>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</si>
  <si>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</si>
  <si>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</si>
  <si>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</si>
  <si>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</si>
  <si>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</si>
  <si>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</si>
  <si>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</si>
  <si>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</si>
  <si>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</si>
  <si>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</si>
  <si>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</si>
  <si>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</si>
  <si>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</si>
  <si>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</si>
  <si>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</si>
  <si>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</si>
  <si>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</si>
  <si>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</si>
  <si>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</si>
  <si>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</si>
  <si>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</si>
  <si>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</si>
  <si>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</si>
  <si>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</si>
  <si>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</si>
  <si>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</si>
  <si>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</si>
  <si>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</si>
  <si>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</si>
  <si>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</si>
  <si>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</si>
  <si>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</si>
  <si>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</si>
  <si>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</si>
  <si>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</si>
  <si>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</si>
  <si>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</si>
  <si>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</si>
  <si>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</si>
  <si>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</si>
  <si>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</si>
  <si>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</si>
  <si>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</si>
  <si>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</si>
  <si>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</si>
  <si>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</si>
  <si>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</si>
  <si>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</si>
  <si>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</si>
  <si>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</si>
  <si>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</si>
  <si>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</si>
  <si>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</si>
  <si>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</si>
  <si>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</si>
  <si>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</si>
  <si>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</si>
  <si>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</si>
  <si>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</si>
  <si>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</si>
  <si>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</si>
  <si>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</si>
  <si>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</si>
  <si>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</si>
  <si>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</si>
  <si>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</si>
  <si>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</si>
  <si>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</si>
  <si>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</si>
  <si>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</si>
  <si>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</si>
  <si>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</si>
  <si>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</si>
  <si>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</si>
  <si>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</si>
  <si>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</si>
  <si>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</si>
  <si>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</si>
  <si>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</si>
  <si>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</si>
  <si>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</si>
  <si>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</si>
  <si>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</si>
  <si>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</si>
  <si>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</si>
  <si>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</si>
  <si>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</si>
  <si>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</si>
  <si>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</si>
  <si>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</si>
  <si>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</si>
  <si>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</si>
  <si>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</si>
  <si>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</si>
  <si>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</si>
  <si>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</si>
  <si>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</si>
  <si>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</si>
  <si>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</si>
  <si>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</si>
  <si>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</si>
  <si>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</si>
  <si>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</si>
  <si>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</si>
  <si>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</si>
  <si>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</si>
  <si>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</si>
  <si>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</si>
  <si>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</si>
  <si>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</si>
  <si>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</si>
  <si>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</si>
  <si>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</si>
  <si>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</si>
  <si>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</si>
  <si>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</si>
  <si>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</si>
  <si>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</si>
  <si>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</si>
  <si>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</si>
  <si>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</si>
  <si>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</si>
  <si>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</si>
  <si>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</si>
  <si>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</si>
  <si>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</si>
  <si>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</si>
  <si>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</si>
  <si>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</si>
  <si>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</si>
  <si>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</si>
  <si>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</si>
  <si>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</si>
  <si>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</si>
  <si>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</si>
  <si>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</si>
  <si>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</si>
  <si>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</si>
  <si>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</si>
  <si>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</si>
  <si>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</si>
  <si>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</si>
  <si>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</si>
  <si>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</si>
  <si>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</si>
  <si>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</si>
  <si>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</si>
  <si>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</si>
  <si>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</si>
  <si>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</si>
  <si>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</si>
  <si>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</si>
  <si>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</si>
  <si>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</si>
  <si>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</si>
  <si>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</si>
  <si>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</si>
  <si>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</si>
  <si>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</si>
  <si>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</si>
  <si>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</si>
  <si>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</si>
  <si>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</si>
  <si>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</si>
  <si>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</si>
  <si>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</si>
  <si>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</si>
  <si>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</si>
  <si>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</si>
  <si>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</si>
  <si>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</si>
  <si>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</si>
  <si>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</si>
  <si>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</si>
  <si>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</si>
  <si>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</si>
  <si>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</si>
  <si>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</si>
  <si>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</si>
  <si>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</si>
  <si>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</si>
  <si>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</si>
  <si>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</si>
  <si>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</si>
  <si>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</si>
  <si>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</si>
  <si>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</si>
  <si>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</si>
  <si>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</si>
  <si>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</si>
  <si>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</si>
  <si>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</si>
  <si>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</si>
  <si>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</si>
  <si>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</si>
  <si>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</si>
  <si>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</si>
  <si>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</si>
  <si>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</si>
  <si>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</si>
  <si>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</si>
  <si>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</si>
  <si>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</si>
  <si>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</si>
  <si>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</si>
  <si>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</si>
  <si>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</si>
  <si>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</si>
  <si>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</si>
  <si>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</si>
  <si>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</si>
  <si>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</si>
  <si>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</si>
  <si>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</si>
  <si>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</si>
  <si>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</si>
  <si>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</si>
  <si>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</si>
  <si>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</si>
  <si>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</si>
  <si>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</si>
  <si>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</si>
  <si>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</si>
  <si>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</si>
  <si>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</si>
  <si>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</si>
  <si>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</si>
  <si>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</si>
  <si>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</si>
  <si>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</si>
  <si>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</si>
  <si>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</si>
  <si>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</si>
  <si>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</si>
  <si>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</si>
  <si>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</si>
  <si>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</si>
  <si>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</si>
  <si>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</si>
  <si>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</si>
  <si>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</si>
  <si>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</si>
  <si>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</si>
  <si>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</si>
  <si>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</si>
  <si>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</si>
  <si>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</si>
  <si>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</si>
  <si>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</si>
  <si>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</si>
  <si>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</si>
  <si>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</si>
  <si>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</si>
  <si>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</si>
  <si>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</si>
  <si>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</si>
  <si>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</si>
  <si>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</si>
  <si>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</si>
  <si>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</si>
  <si>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</si>
  <si>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</si>
  <si>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</si>
  <si>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</si>
  <si>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</si>
  <si>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</si>
  <si>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</si>
  <si>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</si>
  <si>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</si>
  <si>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</si>
  <si>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</si>
  <si>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</si>
  <si>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</si>
  <si>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</si>
  <si>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</si>
  <si>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</si>
  <si>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</si>
  <si>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</si>
  <si>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</si>
  <si>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</si>
  <si>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</si>
  <si>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</si>
  <si>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</si>
  <si>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</si>
  <si>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</si>
  <si>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</si>
  <si>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</si>
  <si>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</si>
  <si>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</si>
  <si>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</si>
  <si>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</si>
  <si>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</si>
  <si>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</si>
  <si>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</si>
  <si>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</si>
  <si>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</si>
  <si>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</si>
  <si>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</si>
  <si>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</si>
  <si>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</si>
  <si>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</si>
  <si>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</si>
  <si>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</si>
  <si>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</si>
  <si>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</si>
  <si>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</si>
  <si>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</si>
  <si>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</si>
  <si>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</si>
  <si>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</si>
  <si>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</si>
  <si>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</si>
  <si>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</si>
  <si>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</si>
  <si>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</si>
  <si>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</si>
  <si>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</si>
  <si>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</si>
  <si>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</si>
  <si>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</si>
  <si>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</si>
  <si>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</si>
  <si>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</si>
  <si>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</si>
  <si>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</si>
  <si>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</si>
  <si>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</si>
  <si>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</si>
  <si>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</si>
  <si>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</si>
  <si>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</si>
  <si>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</si>
  <si>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</si>
  <si>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</si>
  <si>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</si>
  <si>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</si>
  <si>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</si>
  <si>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</si>
  <si>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</si>
  <si>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</si>
  <si>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</si>
  <si>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</si>
  <si>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</si>
  <si>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</si>
  <si>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</si>
  <si>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</si>
  <si>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</si>
  <si>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</si>
  <si>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</si>
  <si>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</si>
  <si>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</si>
  <si>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</si>
  <si>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</si>
  <si>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</si>
  <si>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</si>
  <si>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</si>
  <si>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</si>
  <si>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</si>
  <si>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</si>
  <si>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</si>
  <si>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</si>
  <si>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</si>
  <si>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</si>
  <si>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</si>
  <si>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</si>
  <si>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</si>
  <si>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</si>
  <si>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</si>
  <si>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</si>
  <si>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</si>
  <si>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</si>
  <si>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</si>
  <si>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</si>
  <si>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</si>
  <si>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</si>
  <si>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</si>
  <si>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</si>
  <si>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</si>
  <si>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</si>
  <si>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</si>
  <si>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</si>
  <si>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</si>
  <si>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</si>
  <si>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</si>
  <si>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</si>
  <si>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</si>
  <si>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</si>
  <si>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</si>
  <si>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</si>
  <si>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</si>
  <si>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</si>
  <si>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</si>
  <si>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</si>
  <si>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</si>
  <si>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</si>
  <si>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</si>
  <si>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</si>
  <si>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</si>
  <si>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</si>
  <si>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</si>
  <si>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</si>
  <si>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</si>
  <si>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</si>
  <si>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</si>
  <si>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</si>
  <si>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</si>
  <si>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</si>
  <si>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</si>
  <si>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</si>
  <si>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</si>
  <si>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</si>
  <si>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</si>
  <si>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</si>
  <si>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</si>
  <si>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</si>
  <si>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</si>
  <si>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</si>
  <si>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</si>
  <si>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</si>
  <si>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</si>
  <si>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</si>
  <si>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</si>
  <si>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</si>
  <si>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</si>
  <si>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</si>
  <si>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</si>
  <si>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</si>
  <si>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</si>
  <si>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</si>
  <si>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</si>
  <si>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</si>
  <si>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</si>
  <si>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</si>
  <si>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</si>
  <si>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</si>
  <si>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</si>
  <si>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</si>
  <si>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</si>
  <si>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</si>
  <si>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</si>
  <si>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</si>
  <si>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</si>
  <si>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</si>
  <si>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</si>
  <si>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</si>
  <si>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</si>
  <si>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</si>
  <si>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</si>
  <si>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</si>
  <si>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</si>
  <si>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</si>
  <si>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</si>
  <si>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</si>
  <si>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</si>
  <si>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</si>
  <si>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</si>
  <si>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</si>
  <si>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</si>
  <si>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</si>
  <si>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</si>
  <si>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</si>
  <si>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</si>
  <si>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</si>
  <si>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</si>
  <si>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</si>
  <si>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</si>
  <si>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</si>
  <si>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</si>
  <si>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</si>
  <si>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</si>
  <si>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</si>
  <si>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</si>
  <si>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</si>
  <si>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</si>
  <si>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</si>
  <si>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</si>
  <si>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</si>
  <si>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</si>
  <si>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</si>
  <si>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</si>
  <si>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</si>
  <si>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</si>
  <si>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</si>
  <si>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</si>
  <si>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</si>
  <si>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</si>
  <si>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</si>
  <si>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</si>
  <si>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</si>
  <si>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</si>
  <si>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</si>
  <si>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</si>
  <si>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</si>
  <si>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</si>
  <si>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</si>
  <si>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</si>
  <si>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</si>
  <si>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</si>
  <si>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</si>
  <si>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</si>
  <si>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</si>
  <si>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</si>
  <si>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</si>
  <si>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</si>
  <si>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</si>
  <si>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</si>
  <si>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</si>
  <si>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</si>
  <si>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</si>
  <si>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</si>
  <si>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</si>
  <si>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</si>
  <si>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</si>
  <si>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</si>
  <si>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</si>
  <si>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</si>
  <si>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</si>
  <si>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</si>
  <si>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</si>
  <si>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</si>
  <si>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</si>
  <si>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</si>
  <si>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</si>
  <si>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</si>
  <si>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</si>
  <si>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</si>
  <si>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</si>
  <si>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</si>
  <si>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</si>
  <si>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</si>
  <si>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</si>
  <si>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</si>
  <si>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</si>
  <si>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</si>
  <si>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</si>
  <si>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</si>
  <si>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</si>
  <si>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</si>
  <si>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</si>
  <si>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</si>
  <si>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</si>
  <si>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</si>
  <si>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</si>
  <si>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</si>
  <si>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</si>
  <si>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</si>
  <si>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</si>
  <si>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</si>
  <si>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</si>
  <si>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</si>
  <si>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</si>
  <si>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</si>
  <si>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</si>
  <si>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</si>
  <si>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</si>
  <si>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</si>
  <si>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</si>
  <si>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</si>
  <si>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</si>
  <si>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</si>
  <si>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</si>
  <si>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</si>
  <si>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</si>
  <si>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</si>
  <si>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</si>
  <si>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</si>
  <si>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</si>
  <si>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</si>
  <si>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</si>
  <si>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</si>
  <si>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</si>
  <si>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</si>
  <si>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</si>
  <si>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</si>
  <si>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</si>
  <si>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</si>
  <si>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</si>
  <si>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</si>
  <si>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</si>
  <si>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</si>
  <si>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</si>
  <si>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</si>
  <si>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</si>
  <si>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</si>
  <si>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</si>
  <si>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</si>
  <si>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</si>
  <si>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</si>
  <si>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</si>
  <si>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</si>
  <si>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</si>
  <si>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</si>
  <si>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</si>
  <si>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</si>
  <si>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</si>
  <si>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</si>
  <si>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</si>
  <si>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</si>
  <si>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</si>
  <si>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</si>
  <si>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</si>
  <si>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</si>
  <si>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</si>
  <si>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</si>
  <si>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</si>
  <si>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</si>
  <si>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</si>
  <si>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</si>
  <si>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</si>
  <si>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</si>
  <si>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</si>
  <si>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</si>
  <si>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</si>
  <si>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</si>
  <si>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</si>
  <si>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</si>
  <si>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</si>
  <si>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</si>
  <si>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</si>
  <si>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</si>
  <si>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</si>
  <si>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</si>
  <si>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</si>
  <si>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</si>
  <si>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</si>
  <si>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</si>
  <si>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</si>
  <si>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</si>
  <si>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</si>
  <si>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</si>
  <si>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</si>
  <si>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</si>
  <si>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</si>
  <si>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</si>
  <si>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</si>
  <si>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</si>
  <si>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</si>
  <si>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</si>
  <si>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</si>
  <si>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</si>
  <si>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</si>
  <si>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</si>
  <si>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</si>
  <si>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</si>
  <si>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</si>
  <si>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</si>
  <si>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</si>
  <si>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</si>
  <si>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</si>
  <si>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</si>
  <si>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</si>
  <si>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</si>
  <si>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</si>
  <si>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</si>
  <si>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</si>
  <si>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</si>
  <si>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</si>
  <si>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</si>
  <si>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</si>
  <si>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</si>
  <si>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</si>
  <si>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</si>
  <si>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</si>
  <si>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</si>
  <si>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</si>
  <si>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</si>
  <si>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</si>
  <si>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</si>
  <si>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</si>
  <si>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</si>
  <si>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</si>
  <si>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</si>
  <si>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</si>
  <si>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</si>
  <si>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</si>
  <si>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</si>
  <si>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</si>
  <si>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</si>
  <si>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</si>
  <si>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</si>
  <si>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</si>
  <si>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</si>
  <si>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</si>
  <si>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</si>
  <si>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</si>
  <si>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</si>
  <si>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</si>
  <si>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</si>
  <si>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</si>
  <si>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</si>
  <si>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</si>
  <si>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</si>
  <si>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</si>
  <si>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</si>
  <si>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</si>
  <si>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</si>
  <si>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</si>
  <si>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</si>
  <si>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</si>
  <si>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</si>
  <si>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</si>
  <si>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</si>
  <si>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</si>
  <si>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</si>
  <si>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</si>
  <si>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</si>
  <si>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</si>
  <si>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</si>
  <si>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</si>
  <si>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</si>
  <si>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</si>
  <si>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</si>
  <si>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</si>
  <si>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</si>
  <si>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</si>
  <si>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</si>
  <si>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</si>
  <si>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</si>
  <si>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</si>
  <si>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</si>
  <si>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</si>
  <si>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</si>
  <si>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</si>
  <si>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</si>
  <si>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</si>
  <si>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</si>
  <si>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</si>
  <si>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</si>
  <si>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</si>
  <si>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</si>
  <si>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</si>
  <si>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</si>
  <si>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</si>
  <si>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</si>
  <si>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</si>
  <si>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</si>
  <si>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</si>
  <si>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</si>
  <si>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</si>
  <si>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</si>
  <si>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</si>
  <si>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</si>
  <si>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</si>
  <si>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</si>
  <si>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</si>
  <si>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</si>
  <si>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</si>
  <si>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</si>
  <si>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</si>
  <si>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</si>
  <si>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</si>
  <si>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</si>
  <si>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</si>
  <si>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</si>
  <si>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</si>
  <si>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</si>
  <si>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</si>
  <si>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</si>
  <si>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</si>
  <si>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</si>
  <si>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</si>
  <si>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</si>
  <si>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</si>
  <si>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</si>
  <si>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</si>
  <si>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</si>
  <si>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</si>
  <si>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</si>
  <si>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</si>
  <si>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</si>
  <si>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</si>
  <si>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</si>
  <si>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</si>
  <si>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</si>
  <si>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</si>
  <si>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</si>
  <si>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</si>
  <si>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</si>
  <si>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</si>
  <si>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</si>
  <si>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</si>
  <si>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</si>
  <si>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</si>
  <si>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</si>
  <si>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</si>
  <si>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</si>
  <si>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</si>
  <si>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</si>
  <si>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</si>
  <si>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</si>
  <si>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</si>
  <si>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</si>
  <si>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</si>
  <si>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</si>
  <si>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</si>
  <si>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</si>
  <si>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</si>
  <si>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</si>
  <si>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</si>
  <si>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</si>
  <si>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</si>
  <si>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</si>
  <si>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</si>
  <si>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</si>
  <si>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</si>
  <si>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</si>
  <si>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</si>
  <si>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</si>
  <si>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</si>
  <si>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</si>
  <si>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</si>
  <si>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</si>
  <si>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</si>
  <si>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</si>
  <si>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</si>
  <si>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</si>
  <si>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</si>
  <si>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</si>
  <si>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</si>
  <si>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</si>
  <si>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</si>
  <si>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</si>
  <si>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</si>
  <si>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</si>
  <si>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</si>
  <si>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</si>
  <si>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</si>
  <si>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</si>
  <si>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</si>
  <si>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</si>
  <si>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</si>
  <si>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</si>
  <si>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</si>
  <si>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</si>
  <si>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</si>
  <si>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</si>
  <si>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</si>
  <si>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</si>
  <si>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</si>
  <si>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</si>
  <si>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</si>
  <si>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</si>
  <si>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</si>
  <si>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</si>
  <si>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</si>
  <si>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</si>
  <si>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</si>
  <si>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</si>
  <si>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</si>
  <si>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</si>
  <si>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</si>
  <si>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</si>
  <si>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</si>
  <si>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</si>
  <si>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</si>
  <si>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</si>
  <si>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</si>
  <si>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</si>
  <si>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</si>
  <si>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</si>
  <si>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</si>
  <si>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</si>
  <si>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</si>
  <si>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</si>
  <si>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</si>
  <si>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</si>
  <si>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</si>
  <si>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</si>
  <si>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</si>
  <si>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</si>
  <si>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</si>
  <si>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</si>
  <si>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</si>
  <si>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</si>
  <si>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</si>
  <si>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</si>
  <si>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</si>
  <si>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</si>
  <si>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</si>
  <si>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</si>
  <si>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</si>
  <si>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</si>
  <si>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</si>
  <si>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</si>
  <si>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</si>
  <si>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</si>
  <si>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</si>
  <si>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</si>
  <si>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</si>
  <si>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</si>
  <si>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</si>
  <si>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</si>
  <si>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</si>
  <si>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</si>
  <si>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</si>
  <si>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</si>
  <si>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</si>
  <si>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</si>
  <si>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</si>
  <si>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</si>
  <si>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</si>
  <si>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</si>
  <si>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</si>
  <si>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</si>
  <si>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</si>
  <si>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</si>
  <si>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</si>
  <si>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</si>
  <si>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</si>
  <si>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</si>
  <si>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</si>
  <si>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</si>
  <si>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</si>
  <si>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</si>
  <si>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</si>
  <si>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</si>
  <si>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</si>
  <si>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</si>
  <si>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</si>
  <si>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</si>
  <si>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</si>
  <si>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</si>
  <si>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</si>
  <si>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</si>
  <si>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</si>
  <si>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</si>
  <si>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</si>
  <si>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</si>
  <si>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</si>
  <si>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</si>
  <si>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</si>
  <si>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</si>
  <si>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</si>
  <si>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</si>
  <si>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</si>
  <si>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</si>
  <si>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</si>
  <si>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</si>
  <si>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</si>
  <si>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</si>
  <si>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</si>
  <si>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</si>
  <si>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</si>
  <si>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</si>
  <si>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</si>
  <si>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</si>
  <si>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</si>
  <si>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</si>
  <si>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</si>
  <si>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</si>
  <si>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</si>
  <si>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</si>
  <si>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</si>
  <si>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</si>
  <si>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</si>
  <si>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</si>
  <si>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</si>
  <si>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</si>
  <si>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</si>
  <si>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</si>
  <si>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</si>
  <si>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</si>
  <si>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</si>
  <si>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</si>
  <si>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</si>
  <si>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</si>
  <si>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</si>
  <si>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</si>
  <si>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</si>
  <si>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</si>
  <si>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</si>
  <si>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</si>
  <si>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</si>
  <si>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</si>
  <si>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</si>
  <si>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</si>
  <si>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</si>
  <si>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</si>
  <si>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</si>
  <si>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</si>
  <si>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</si>
  <si>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</si>
  <si>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</si>
  <si>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</si>
  <si>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</si>
  <si>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</si>
  <si>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</si>
  <si>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</si>
  <si>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</si>
  <si>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</si>
  <si>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</si>
  <si>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</si>
  <si>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</si>
  <si>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</si>
  <si>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</si>
  <si>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</si>
  <si>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</si>
  <si>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</si>
  <si>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</si>
  <si>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</si>
  <si>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</si>
  <si>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</si>
  <si>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</si>
  <si>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</si>
  <si>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</si>
  <si>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</si>
  <si>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</si>
  <si>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</si>
  <si>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</si>
  <si>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</si>
  <si>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</si>
  <si>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</si>
  <si>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</si>
  <si>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</si>
  <si>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</si>
  <si>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</si>
  <si>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</si>
  <si>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</si>
  <si>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</si>
  <si>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</si>
  <si>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</si>
  <si>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</si>
  <si>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</si>
  <si>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</si>
  <si>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</si>
  <si>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</si>
  <si>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</si>
  <si>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</si>
  <si>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</si>
  <si>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</si>
  <si>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</si>
  <si>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</si>
  <si>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</si>
  <si>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</si>
  <si>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</si>
  <si>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</si>
  <si>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</si>
  <si>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</si>
  <si>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</si>
  <si>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</si>
  <si>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</si>
  <si>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</si>
  <si>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</si>
  <si>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</si>
  <si>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</si>
  <si>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</si>
  <si>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</si>
  <si>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</si>
  <si>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</si>
  <si>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</si>
  <si>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</si>
  <si>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</si>
  <si>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</si>
  <si>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</si>
  <si>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</si>
  <si>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</si>
  <si>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</si>
  <si>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</si>
  <si>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</si>
  <si>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</si>
  <si>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</si>
  <si>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</si>
  <si>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</si>
  <si>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</si>
  <si>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</si>
  <si>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</si>
  <si>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</si>
  <si>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</si>
  <si>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</si>
  <si>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</si>
  <si>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</si>
  <si>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</si>
  <si>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</si>
  <si>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</si>
  <si>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</si>
  <si>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</si>
  <si>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</si>
  <si>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</si>
  <si>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</si>
  <si>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</si>
  <si>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</si>
  <si>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</si>
  <si>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</si>
  <si>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</si>
  <si>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</si>
  <si>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</si>
  <si>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</si>
  <si>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</si>
  <si>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</si>
  <si>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</si>
  <si>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</si>
  <si>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</si>
  <si>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</si>
  <si>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</si>
  <si>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</si>
  <si>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</si>
  <si>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</si>
  <si>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</si>
  <si>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</si>
  <si>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</si>
  <si>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</si>
  <si>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</si>
  <si>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</si>
  <si>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</si>
  <si>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</si>
  <si>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</si>
  <si>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</si>
  <si>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</si>
  <si>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</si>
  <si>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</si>
  <si>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</si>
  <si>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</si>
  <si>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</si>
  <si>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</si>
  <si>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</si>
  <si>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</si>
  <si>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</si>
  <si>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</si>
  <si>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</si>
  <si>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</si>
  <si>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</si>
  <si>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</si>
  <si>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</si>
  <si>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</si>
  <si>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</si>
  <si>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</si>
  <si>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</si>
  <si>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</si>
  <si>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</si>
  <si>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</si>
  <si>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</si>
  <si>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</si>
  <si>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</si>
  <si>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</si>
  <si>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</si>
  <si>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</si>
  <si>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</si>
  <si>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</si>
  <si>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</si>
  <si>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</si>
  <si>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</si>
  <si>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</si>
  <si>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</si>
  <si>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</si>
  <si>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</si>
  <si>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</si>
  <si>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</si>
  <si>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</si>
  <si>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</si>
  <si>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</si>
  <si>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</si>
  <si>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</si>
  <si>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</si>
  <si>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</si>
  <si>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</si>
  <si>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</si>
  <si>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</si>
  <si>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</si>
  <si>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</si>
  <si>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</si>
  <si>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</si>
  <si>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</si>
  <si>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</si>
  <si>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</si>
  <si>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</si>
  <si>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</si>
  <si>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</si>
  <si>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</si>
  <si>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</si>
  <si>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</si>
  <si>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</si>
  <si>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</si>
  <si>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</si>
  <si>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</si>
  <si>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</si>
  <si>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</si>
  <si>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</si>
  <si>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</si>
  <si>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</si>
  <si>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</si>
  <si>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</si>
  <si>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</si>
  <si>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</si>
  <si>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</si>
  <si>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</si>
  <si>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</si>
  <si>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</si>
  <si>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</si>
  <si>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</si>
  <si>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</si>
  <si>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</si>
  <si>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</si>
  <si>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</si>
  <si>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</si>
  <si>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</si>
  <si>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</si>
  <si>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</si>
  <si>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</si>
  <si>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</si>
  <si>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</si>
  <si>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</si>
  <si>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</si>
  <si>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</si>
  <si>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</si>
  <si>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</si>
  <si>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</si>
  <si>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</si>
  <si>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</si>
  <si>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</si>
  <si>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</si>
  <si>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</si>
  <si>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</si>
  <si>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</si>
  <si>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</si>
  <si>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</si>
  <si>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</si>
  <si>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</si>
  <si>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</si>
  <si>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</si>
  <si>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</si>
  <si>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</si>
  <si>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</si>
  <si>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</si>
  <si>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</si>
  <si>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</si>
  <si>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</si>
  <si>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</si>
  <si>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</si>
  <si>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</si>
  <si>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</si>
  <si>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</si>
  <si>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</si>
  <si>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</si>
  <si>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</si>
  <si>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</si>
  <si>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</si>
  <si>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</si>
  <si>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</si>
  <si>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</si>
  <si>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</si>
  <si>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</si>
  <si>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</si>
  <si>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</si>
  <si>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</si>
  <si>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</si>
  <si>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</si>
  <si>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</si>
  <si>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</si>
  <si>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</si>
  <si>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</si>
  <si>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</si>
  <si>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</si>
  <si>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</si>
  <si>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</si>
  <si>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</si>
  <si>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</si>
  <si>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</si>
  <si>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</si>
  <si>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</si>
  <si>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</si>
  <si>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</si>
  <si>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</si>
  <si>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</si>
  <si>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</si>
  <si>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</si>
  <si>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</si>
  <si>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</si>
  <si>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</si>
  <si>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</si>
  <si>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</si>
  <si>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</si>
  <si>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</si>
  <si>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</si>
  <si>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</si>
  <si>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</si>
  <si>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</si>
  <si>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</si>
  <si>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</si>
  <si>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</si>
  <si>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</si>
  <si>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</si>
  <si>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</si>
  <si>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</si>
  <si>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</si>
  <si>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</si>
  <si>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</si>
  <si>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</si>
  <si>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</si>
  <si>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</si>
  <si>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</si>
  <si>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</si>
  <si>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</si>
  <si>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</si>
  <si>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</si>
  <si>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</si>
  <si>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</si>
  <si>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</si>
  <si>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</si>
  <si>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</si>
  <si>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</si>
  <si>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</si>
  <si>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</si>
  <si>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</si>
  <si>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</si>
  <si>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</si>
  <si>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</si>
  <si>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</si>
  <si>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</si>
  <si>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</si>
  <si>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</si>
  <si>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</si>
  <si>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</si>
  <si>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</si>
  <si>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</si>
  <si>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</si>
  <si>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</si>
  <si>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</si>
  <si>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</si>
  <si>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</si>
  <si>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</si>
  <si>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</si>
  <si>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</si>
  <si>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</si>
  <si>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</si>
  <si>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</si>
  <si>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</si>
  <si>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</si>
  <si>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</si>
  <si>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</si>
  <si>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</si>
  <si>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</si>
  <si>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</si>
  <si>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</si>
  <si>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</si>
  <si>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</si>
  <si>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</si>
  <si>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</si>
  <si>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</si>
  <si>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</si>
  <si>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</si>
  <si>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</si>
  <si>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</si>
  <si>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</si>
  <si>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</si>
  <si>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</si>
  <si>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</si>
  <si>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</si>
  <si>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</si>
  <si>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</si>
  <si>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</si>
  <si>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</si>
  <si>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</si>
  <si>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</si>
  <si>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</si>
  <si>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</si>
  <si>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</si>
  <si>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</si>
  <si>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</si>
  <si>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</si>
  <si>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</si>
  <si>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</si>
  <si>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</si>
  <si>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</si>
  <si>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</si>
  <si>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</si>
  <si>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</si>
  <si>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</si>
  <si>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</si>
  <si>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</si>
  <si>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</si>
  <si>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</si>
  <si>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</si>
  <si>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</si>
  <si>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</si>
  <si>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</si>
  <si>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</si>
  <si>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</si>
  <si>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</si>
  <si>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</si>
  <si>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</si>
  <si>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</si>
  <si>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</si>
  <si>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</si>
  <si>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</si>
  <si>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</si>
  <si>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</si>
  <si>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</si>
  <si>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</si>
  <si>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</si>
  <si>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</si>
  <si>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</si>
  <si>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</si>
  <si>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</si>
  <si>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</si>
  <si>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</si>
  <si>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</si>
  <si>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</si>
  <si>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</si>
  <si>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</si>
  <si>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</si>
  <si>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</si>
  <si>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</si>
  <si>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</si>
  <si>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</si>
  <si>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</si>
  <si>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</si>
  <si>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</si>
  <si>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</si>
  <si>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</si>
  <si>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</si>
  <si>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</si>
  <si>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</si>
  <si>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</si>
  <si>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</si>
  <si>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</si>
  <si>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</si>
  <si>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</si>
  <si>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</si>
  <si>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</si>
  <si>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</si>
  <si>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</si>
  <si>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</si>
  <si>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</si>
  <si>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</si>
  <si>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</si>
  <si>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</si>
  <si>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</si>
  <si>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</si>
  <si>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</si>
  <si>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</si>
  <si>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</si>
  <si>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</si>
  <si>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</si>
  <si>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</si>
  <si>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</si>
  <si>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</si>
  <si>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</si>
  <si>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</si>
  <si>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</si>
  <si>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</si>
  <si>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</si>
  <si>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</si>
  <si>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</si>
  <si>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</si>
  <si>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</si>
  <si>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</si>
  <si>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</si>
  <si>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</si>
  <si>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</si>
  <si>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</si>
  <si>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</si>
  <si>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</si>
  <si>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</si>
  <si>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</si>
  <si>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</si>
  <si>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</si>
  <si>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</si>
  <si>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</si>
  <si>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</si>
  <si>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</si>
  <si>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</si>
  <si>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</si>
  <si>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</si>
  <si>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</si>
  <si>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</si>
  <si>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</si>
  <si>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</si>
  <si>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</si>
  <si>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</si>
  <si>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</si>
  <si>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</si>
  <si>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</si>
  <si>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</si>
  <si>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</si>
  <si>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</si>
  <si>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</si>
  <si>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</si>
  <si>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</si>
  <si>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</si>
  <si>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</si>
  <si>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</si>
  <si>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</si>
  <si>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</si>
  <si>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</si>
  <si>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</si>
  <si>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</si>
  <si>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</si>
  <si>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</si>
  <si>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</si>
  <si>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</si>
  <si>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</si>
  <si>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</si>
  <si>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</si>
  <si>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</si>
  <si>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</si>
  <si>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</si>
  <si>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</si>
  <si>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</si>
  <si>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</si>
  <si>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</si>
  <si>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</si>
  <si>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</si>
  <si>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</si>
  <si>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</si>
  <si>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</si>
  <si>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</si>
  <si>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</si>
  <si>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</si>
  <si>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</si>
  <si>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</si>
  <si>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</si>
  <si>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</si>
  <si>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</si>
  <si>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</si>
  <si>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</si>
  <si>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</si>
  <si>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</si>
  <si>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</si>
  <si>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</si>
  <si>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</si>
  <si>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</si>
  <si>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</si>
  <si>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</si>
  <si>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</si>
  <si>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</si>
  <si>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</si>
  <si>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</si>
  <si>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</si>
  <si>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</si>
  <si>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</si>
  <si>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</si>
  <si>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</si>
  <si>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</si>
  <si>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</si>
  <si>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</si>
  <si>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</si>
  <si>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</si>
  <si>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</si>
  <si>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</si>
  <si>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</si>
  <si>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</si>
  <si>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</si>
  <si>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</si>
  <si>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</si>
  <si>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</si>
  <si>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</si>
  <si>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</si>
  <si>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</si>
  <si>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</si>
  <si>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</si>
  <si>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</si>
  <si>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</si>
  <si>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</si>
  <si>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</si>
  <si>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</si>
  <si>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</si>
  <si>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</si>
  <si>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</si>
  <si>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</si>
  <si>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</si>
  <si>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</si>
  <si>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</si>
  <si>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</si>
  <si>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</si>
  <si>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</si>
  <si>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</si>
  <si>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</si>
  <si>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</si>
  <si>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</si>
  <si>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</si>
  <si>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</si>
  <si>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</si>
  <si>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</si>
  <si>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</si>
  <si>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</si>
  <si>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</si>
  <si>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</si>
  <si>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</si>
  <si>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</si>
  <si>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</si>
  <si>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</si>
  <si>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</si>
  <si>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</si>
  <si>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</si>
  <si>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</si>
  <si>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</si>
  <si>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</si>
  <si>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</si>
  <si>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</si>
  <si>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</si>
  <si>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</si>
  <si>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</si>
  <si>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</si>
  <si>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</si>
  <si>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</si>
  <si>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</si>
  <si>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</si>
  <si>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</si>
  <si>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</si>
  <si>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</si>
  <si>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</si>
  <si>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</si>
  <si>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</si>
  <si>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</si>
  <si>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</si>
  <si>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</si>
  <si>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</si>
  <si>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</si>
  <si>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</si>
  <si>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</si>
  <si>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</si>
  <si>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</si>
  <si>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</si>
  <si>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</si>
  <si>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</si>
  <si>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</si>
  <si>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</si>
  <si>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</si>
  <si>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</si>
  <si>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</si>
  <si>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</si>
  <si>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</si>
  <si>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</si>
  <si>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</si>
  <si>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</si>
  <si>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</si>
  <si>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</si>
  <si>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</si>
  <si>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</si>
  <si>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</si>
  <si>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</si>
  <si>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</si>
  <si>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</si>
  <si>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</si>
  <si>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</si>
  <si>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</si>
  <si>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</si>
  <si>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</si>
  <si>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</si>
  <si>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</si>
  <si>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</si>
  <si>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</si>
  <si>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</si>
  <si>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</si>
  <si>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</si>
  <si>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</si>
  <si>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</si>
  <si>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</si>
  <si>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</si>
  <si>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</si>
  <si>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</si>
  <si>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</si>
  <si>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</si>
  <si>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</si>
  <si>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</si>
  <si>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</si>
  <si>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</si>
  <si>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</si>
  <si>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</si>
  <si>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</si>
  <si>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</si>
  <si>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</si>
  <si>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</si>
  <si>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</si>
  <si>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</si>
  <si>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</si>
  <si>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</si>
  <si>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</si>
  <si>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</si>
  <si>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</si>
  <si>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</si>
  <si>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</si>
  <si>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</si>
  <si>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</si>
  <si>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</si>
  <si>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</si>
  <si>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</si>
  <si>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</si>
  <si>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</si>
  <si>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</si>
  <si>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</si>
  <si>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</si>
  <si>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</si>
  <si>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</si>
  <si>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</si>
  <si>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</si>
  <si>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</si>
  <si>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</si>
  <si>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</si>
  <si>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</si>
  <si>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</si>
  <si>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</si>
  <si>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</si>
  <si>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</si>
  <si>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</si>
  <si>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</si>
  <si>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</si>
  <si>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</si>
  <si>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</si>
  <si>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</si>
  <si>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</si>
  <si>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</si>
  <si>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</si>
  <si>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</si>
  <si>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</si>
  <si>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</si>
  <si>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</si>
  <si>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</si>
  <si>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</si>
  <si>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</si>
  <si>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</si>
  <si>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</si>
  <si>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</si>
  <si>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</si>
  <si>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</si>
  <si>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</si>
  <si>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</si>
  <si>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</si>
  <si>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</si>
  <si>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</si>
  <si>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</si>
  <si>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</si>
  <si>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</si>
  <si>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</si>
  <si>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</si>
  <si>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</si>
  <si>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</si>
  <si>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</si>
  <si>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</si>
  <si>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</si>
  <si>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</si>
  <si>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</si>
  <si>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</si>
  <si>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</si>
  <si>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</si>
  <si>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</si>
  <si>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</si>
  <si>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</si>
  <si>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</si>
  <si>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</si>
  <si>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</si>
  <si>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</si>
  <si>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</si>
  <si>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</si>
  <si>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</si>
  <si>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</si>
  <si>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</si>
  <si>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</si>
  <si>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</si>
  <si>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</si>
  <si>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</si>
  <si>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</si>
  <si>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</si>
  <si>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</si>
  <si>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</si>
  <si>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</si>
  <si>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</si>
  <si>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</si>
  <si>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</si>
  <si>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</si>
  <si>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</si>
  <si>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</si>
  <si>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</si>
  <si>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</si>
  <si>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</si>
  <si>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</si>
  <si>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</si>
  <si>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</si>
  <si>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</si>
  <si>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</si>
  <si>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</si>
  <si>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</si>
  <si>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</si>
  <si>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</si>
  <si>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</si>
  <si>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</si>
  <si>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</si>
  <si>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</si>
  <si>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</si>
  <si>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</si>
  <si>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</si>
  <si>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</si>
  <si>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</si>
  <si>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</si>
  <si>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</si>
  <si>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</si>
  <si>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</si>
  <si>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</si>
  <si>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</si>
  <si>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</si>
  <si>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</si>
  <si>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</si>
  <si>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</si>
  <si>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</si>
  <si>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</si>
  <si>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</si>
  <si>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</si>
  <si>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</si>
  <si>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</si>
  <si>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</si>
  <si>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</si>
  <si>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</si>
  <si>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</si>
  <si>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</si>
  <si>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</si>
  <si>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</si>
  <si>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</si>
  <si>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</si>
  <si>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</si>
  <si>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</si>
  <si>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</si>
  <si>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</si>
  <si>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</si>
  <si>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</si>
  <si>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</si>
  <si>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</si>
  <si>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</si>
  <si>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</si>
  <si>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</si>
  <si>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</si>
  <si>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</si>
  <si>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</si>
  <si>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</si>
  <si>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</si>
  <si>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</si>
  <si>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</si>
  <si>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</si>
  <si>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</si>
  <si>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</si>
  <si>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</si>
  <si>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</si>
  <si>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</si>
  <si>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</si>
  <si>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</si>
  <si>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</si>
  <si>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</si>
  <si>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</si>
  <si>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</si>
  <si>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</si>
  <si>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</si>
  <si>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</si>
  <si>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</si>
  <si>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</si>
  <si>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</si>
  <si>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</si>
  <si>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</si>
  <si>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</si>
  <si>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</si>
  <si>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</si>
  <si>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</si>
  <si>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</si>
  <si>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</si>
  <si>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</si>
  <si>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</si>
  <si>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</si>
  <si>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</si>
  <si>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</si>
  <si>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</si>
  <si>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</si>
  <si>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</si>
  <si>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</si>
  <si>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</si>
  <si>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</si>
  <si>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</si>
  <si>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</si>
  <si>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</si>
  <si>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</si>
  <si>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</si>
  <si>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</si>
  <si>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</si>
  <si>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</si>
  <si>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</si>
  <si>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</si>
  <si>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</si>
  <si>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</si>
  <si>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</si>
  <si>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</si>
  <si>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</si>
  <si>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</si>
  <si>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</si>
  <si>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</si>
  <si>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</si>
  <si>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</si>
  <si>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</si>
  <si>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</si>
  <si>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</si>
  <si>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</si>
  <si>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</si>
  <si>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</si>
  <si>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</si>
  <si>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</si>
  <si>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</si>
  <si>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</si>
  <si>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</si>
  <si>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</si>
  <si>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</si>
  <si>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</si>
  <si>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</si>
  <si>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</si>
  <si>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</si>
  <si>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</si>
  <si>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</si>
  <si>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</si>
  <si>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</si>
  <si>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</si>
  <si>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</si>
  <si>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</si>
  <si>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</si>
  <si>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</si>
  <si>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</si>
  <si>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</si>
  <si>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</si>
  <si>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</si>
  <si>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</si>
  <si>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</si>
  <si>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</si>
  <si>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</si>
  <si>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</si>
  <si>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</si>
  <si>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</si>
  <si>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</si>
  <si>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</si>
  <si>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</si>
  <si>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</si>
  <si>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</si>
  <si>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</si>
  <si>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</si>
  <si>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</si>
  <si>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</si>
  <si>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</si>
  <si>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</si>
  <si>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</si>
  <si>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</si>
  <si>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</si>
  <si>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</si>
  <si>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</si>
  <si>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</si>
  <si>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</si>
  <si>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</si>
  <si>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</si>
  <si>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</si>
  <si>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</si>
  <si>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</si>
  <si>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</si>
  <si>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</si>
  <si>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</si>
  <si>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</si>
  <si>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</si>
  <si>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</si>
  <si>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</si>
  <si>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</si>
  <si>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</si>
  <si>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</si>
  <si>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</si>
  <si>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</si>
  <si>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</si>
  <si>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</si>
  <si>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</si>
  <si>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</si>
  <si>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</si>
  <si>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</si>
  <si>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</si>
  <si>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</si>
  <si>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</si>
  <si>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</si>
  <si>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</si>
  <si>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</si>
  <si>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</si>
  <si>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</si>
  <si>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</si>
  <si>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</si>
  <si>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</si>
  <si>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</si>
  <si>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</si>
  <si>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</si>
  <si>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</si>
  <si>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</si>
  <si>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</si>
  <si>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</si>
  <si>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</si>
  <si>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</si>
  <si>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</si>
  <si>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</si>
  <si>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</si>
  <si>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</si>
  <si>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</si>
  <si>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</si>
  <si>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</si>
  <si>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</si>
  <si>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</si>
  <si>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</si>
  <si>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</si>
  <si>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</si>
  <si>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</si>
  <si>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</si>
  <si>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</si>
  <si>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</si>
  <si>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</si>
  <si>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</si>
  <si>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</si>
  <si>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</si>
  <si>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</si>
  <si>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</si>
  <si>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</si>
  <si>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</si>
  <si>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</si>
  <si>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</si>
  <si>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</si>
  <si>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</si>
  <si>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</si>
  <si>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</si>
  <si>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</si>
  <si>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</si>
  <si>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</si>
  <si>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</si>
  <si>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</si>
  <si>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</si>
  <si>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</si>
  <si>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</si>
  <si>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</si>
  <si>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</si>
  <si>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</si>
  <si>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</si>
  <si>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</si>
  <si>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</si>
  <si>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</si>
  <si>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</si>
  <si>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</si>
  <si>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</si>
  <si>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</si>
  <si>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</si>
  <si>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</si>
  <si>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</si>
  <si>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</si>
  <si>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</si>
  <si>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</si>
  <si>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</si>
  <si>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</si>
  <si>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</si>
  <si>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</si>
  <si>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</si>
  <si>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</si>
  <si>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</si>
  <si>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</si>
  <si>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</si>
  <si>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</si>
  <si>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</si>
  <si>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</si>
  <si>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</si>
  <si>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</si>
  <si>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</si>
  <si>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</si>
  <si>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</si>
  <si>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</si>
  <si>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</si>
  <si>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</si>
  <si>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</si>
  <si>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</si>
  <si>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</si>
  <si>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</si>
  <si>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</si>
  <si>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</si>
  <si>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</si>
  <si>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</si>
  <si>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</si>
  <si>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</si>
  <si>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</si>
  <si>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</si>
  <si>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</si>
  <si>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</si>
  <si>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</si>
  <si>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</si>
  <si>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</si>
  <si>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</si>
  <si>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</si>
  <si>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</si>
  <si>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</si>
  <si>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</si>
  <si>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</si>
  <si>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</si>
  <si>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</si>
  <si>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</si>
  <si>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</si>
  <si>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</si>
  <si>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</si>
  <si>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</si>
  <si>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</si>
  <si>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</si>
  <si>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</si>
  <si>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</si>
  <si>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</si>
  <si>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</si>
  <si>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</si>
  <si>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</si>
  <si>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</si>
  <si>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</si>
  <si>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</si>
  <si>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</si>
  <si>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</si>
  <si>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</si>
  <si>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</si>
  <si>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</si>
  <si>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</si>
  <si>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</si>
  <si>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</si>
  <si>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</si>
  <si>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</si>
  <si>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</si>
  <si>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</si>
  <si>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</si>
  <si>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</si>
  <si>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</si>
  <si>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</si>
  <si>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</si>
  <si>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</si>
  <si>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</si>
  <si>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</si>
  <si>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</si>
  <si>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</si>
  <si>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</si>
  <si>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</si>
  <si>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</si>
  <si>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</si>
  <si>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</si>
  <si>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</si>
  <si>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</si>
  <si>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</si>
  <si>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</si>
  <si>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</si>
  <si>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</si>
  <si>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</si>
  <si>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</si>
  <si>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</si>
  <si>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</si>
  <si>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</si>
  <si>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</si>
  <si>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</si>
  <si>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</si>
  <si>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</si>
  <si>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</si>
  <si>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</si>
  <si>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</si>
  <si>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</si>
  <si>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</si>
  <si>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</si>
  <si>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</si>
  <si>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</si>
  <si>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</si>
  <si>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</si>
  <si>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</si>
  <si>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</si>
  <si>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</si>
  <si>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</si>
  <si>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</si>
  <si>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</si>
  <si>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</si>
  <si>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</si>
  <si>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</si>
  <si>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</si>
  <si>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</si>
  <si>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</si>
  <si>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</si>
  <si>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</si>
  <si>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</si>
  <si>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</si>
  <si>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</si>
  <si>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</si>
  <si>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</si>
  <si>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</si>
  <si>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</si>
  <si>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</si>
  <si>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</si>
  <si>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</si>
  <si>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</si>
  <si>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</si>
  <si>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</si>
  <si>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</si>
  <si>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</si>
  <si>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</si>
  <si>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</si>
  <si>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</si>
  <si>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</si>
  <si>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</si>
  <si>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</si>
  <si>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</si>
  <si>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</si>
  <si>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</si>
  <si>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</si>
  <si>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</si>
  <si>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</si>
  <si>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</si>
  <si>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</si>
  <si>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</si>
  <si>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</si>
  <si>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</si>
  <si>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</si>
  <si>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</si>
  <si>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</si>
  <si>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</si>
  <si>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</si>
  <si>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</si>
  <si>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</si>
  <si>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</si>
  <si>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</si>
  <si>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</si>
  <si>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</si>
  <si>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</si>
  <si>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</si>
  <si>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</si>
  <si>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</si>
  <si>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</si>
  <si>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</si>
  <si>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</si>
  <si>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</si>
  <si>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</si>
  <si>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</si>
  <si>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</si>
  <si>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</si>
  <si>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</si>
  <si>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</si>
  <si>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</si>
  <si>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</si>
  <si>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</si>
  <si>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</si>
  <si>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</si>
  <si>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</si>
  <si>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</si>
  <si>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</si>
  <si>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</si>
  <si>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</si>
  <si>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</si>
  <si>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</si>
  <si>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</si>
  <si>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</si>
  <si>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</si>
  <si>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</si>
  <si>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</si>
  <si>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</si>
  <si>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</si>
  <si>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</si>
  <si>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</si>
  <si>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</si>
  <si>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</si>
  <si>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</si>
  <si>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</si>
  <si>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</si>
  <si>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</si>
  <si>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</si>
  <si>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</si>
  <si>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</si>
  <si>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</si>
  <si>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</si>
  <si>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</si>
  <si>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</si>
  <si>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</si>
  <si>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</si>
  <si>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</si>
  <si>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</si>
  <si>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</si>
  <si>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</si>
  <si>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</si>
  <si>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</si>
  <si>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</si>
  <si>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</si>
  <si>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</si>
  <si>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</si>
  <si>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</si>
  <si>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</si>
  <si>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</si>
  <si>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</si>
  <si>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</si>
  <si>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</si>
  <si>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</si>
  <si>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</si>
  <si>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</si>
  <si>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</si>
  <si>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</si>
  <si>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</si>
  <si>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</si>
  <si>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</si>
  <si>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</si>
  <si>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</si>
  <si>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</si>
  <si>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</si>
  <si>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</si>
  <si>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</si>
  <si>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</si>
  <si>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</si>
  <si>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</si>
  <si>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</si>
  <si>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</si>
  <si>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</si>
  <si>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</si>
  <si>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</si>
  <si>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</si>
  <si>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</si>
  <si>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</si>
  <si>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</si>
  <si>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</si>
  <si>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</si>
  <si>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</si>
  <si>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</si>
  <si>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</si>
  <si>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</si>
  <si>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</si>
  <si>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</si>
  <si>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</si>
  <si>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</si>
  <si>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</si>
  <si>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</si>
  <si>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</si>
  <si>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</si>
  <si>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</si>
  <si>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</si>
  <si>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</si>
  <si>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</si>
  <si>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</si>
  <si>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</si>
  <si>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</si>
  <si>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</si>
  <si>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</si>
  <si>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</si>
  <si>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</si>
  <si>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</si>
  <si>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</si>
  <si>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</si>
  <si>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</si>
  <si>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</si>
  <si>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</si>
  <si>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</si>
  <si>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</si>
  <si>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</si>
  <si>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</si>
  <si>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</si>
  <si>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</si>
  <si>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</si>
  <si>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</si>
  <si>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</si>
  <si>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</si>
  <si>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</si>
  <si>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</si>
  <si>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</si>
  <si>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</si>
  <si>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</si>
  <si>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</si>
  <si>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</si>
  <si>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</si>
  <si>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</si>
  <si>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</si>
  <si>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</si>
  <si>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</si>
  <si>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</si>
  <si>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</si>
  <si>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</si>
  <si>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</si>
  <si>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</si>
  <si>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</si>
  <si>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</si>
  <si>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</si>
  <si>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</si>
  <si>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</si>
  <si>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</si>
  <si>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</si>
  <si>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</si>
  <si>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</si>
  <si>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</si>
  <si>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</si>
  <si>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</si>
  <si>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</si>
  <si>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</si>
  <si>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</si>
  <si>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</si>
  <si>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</si>
  <si>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</si>
  <si>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</si>
  <si>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</si>
  <si>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</si>
  <si>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</si>
  <si>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</si>
  <si>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</si>
  <si>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</si>
  <si>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</si>
  <si>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</si>
  <si>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</si>
  <si>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</si>
  <si>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</si>
  <si>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</si>
  <si>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</si>
  <si>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</si>
  <si>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</si>
  <si>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</si>
  <si>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</si>
  <si>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</si>
  <si>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</si>
  <si>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</si>
  <si>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</si>
  <si>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</si>
  <si>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</si>
  <si>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</si>
  <si>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</si>
  <si>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</si>
  <si>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</si>
  <si>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</si>
  <si>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</si>
  <si>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</si>
  <si>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</si>
  <si>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</si>
  <si>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</si>
  <si>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</si>
  <si>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</si>
  <si>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</si>
  <si>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</si>
  <si>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</si>
  <si>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</si>
  <si>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</si>
  <si>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</si>
  <si>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</si>
  <si>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</si>
  <si>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</si>
  <si>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</si>
  <si>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</si>
  <si>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</si>
  <si>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</si>
  <si>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</si>
  <si>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</si>
  <si>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</si>
  <si>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</si>
  <si>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</si>
  <si>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</si>
  <si>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</si>
  <si>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</si>
  <si>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</si>
  <si>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</si>
  <si>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</si>
  <si>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</si>
  <si>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</si>
  <si>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</si>
  <si>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</si>
  <si>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</si>
  <si>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</si>
  <si>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</si>
  <si>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</si>
  <si>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</si>
  <si>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</si>
  <si>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</si>
  <si>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</si>
  <si>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</si>
  <si>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</si>
  <si>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</si>
  <si>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</si>
  <si>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</si>
  <si>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</si>
  <si>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</si>
  <si>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</si>
  <si>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</si>
  <si>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</si>
  <si>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</si>
  <si>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</si>
  <si>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</si>
  <si>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</si>
  <si>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</si>
  <si>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</si>
  <si>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</si>
  <si>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</si>
  <si>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</si>
  <si>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</si>
  <si>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</si>
  <si>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</si>
  <si>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</si>
  <si>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</si>
  <si>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</si>
  <si>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</si>
  <si>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</si>
  <si>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</si>
  <si>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</si>
  <si>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</si>
  <si>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</si>
  <si>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</si>
  <si>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</si>
  <si>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</si>
  <si>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</si>
  <si>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</si>
  <si>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</si>
  <si>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</si>
  <si>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</si>
  <si>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</si>
  <si>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</si>
  <si>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</si>
  <si>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</si>
  <si>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</si>
  <si>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</si>
  <si>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</si>
  <si>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</si>
  <si>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</si>
  <si>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</si>
  <si>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</si>
  <si>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</si>
  <si>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</si>
  <si>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</si>
  <si>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</si>
  <si>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</si>
  <si>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</si>
  <si>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</si>
  <si>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</si>
  <si>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</si>
  <si>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</si>
  <si>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</si>
  <si>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</si>
  <si>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</si>
  <si>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</si>
  <si>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</si>
  <si>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</si>
  <si>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</si>
  <si>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</si>
  <si>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</si>
  <si>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</si>
  <si>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</si>
  <si>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</si>
  <si>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</si>
  <si>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</si>
  <si>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</si>
  <si>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</si>
  <si>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</si>
  <si>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</si>
  <si>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</si>
  <si>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</si>
  <si>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</si>
  <si>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</si>
  <si>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</si>
  <si>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</si>
  <si>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</si>
  <si>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</si>
  <si>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</si>
  <si>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</si>
  <si>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</si>
  <si>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</si>
  <si>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</si>
  <si>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</si>
  <si>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</si>
  <si>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</si>
  <si>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</si>
  <si>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</si>
  <si>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</si>
  <si>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</si>
  <si>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</si>
  <si>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</si>
  <si>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</si>
  <si>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</si>
  <si>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</si>
  <si>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</si>
  <si>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</si>
  <si>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</si>
  <si>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</si>
  <si>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</si>
  <si>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</si>
  <si>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</si>
  <si>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</si>
  <si>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</si>
  <si>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</si>
  <si>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</si>
  <si>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</si>
  <si>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</si>
  <si>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</si>
  <si>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</si>
  <si>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</si>
  <si>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</si>
  <si>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</si>
  <si>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</si>
  <si>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</si>
  <si>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</si>
  <si>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</si>
  <si>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</si>
  <si>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</si>
  <si>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</si>
  <si>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</si>
  <si>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</si>
  <si>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</si>
  <si>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</si>
  <si>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</si>
  <si>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</si>
  <si>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</si>
  <si>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</si>
  <si>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</si>
  <si>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</si>
  <si>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</si>
  <si>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</si>
  <si>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</si>
  <si>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</si>
  <si>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</si>
  <si>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</si>
  <si>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</si>
  <si>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</si>
  <si>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</si>
  <si>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</si>
  <si>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</si>
  <si>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</si>
  <si>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</si>
  <si>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</si>
  <si>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</si>
  <si>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</si>
  <si>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</si>
  <si>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</si>
  <si>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</si>
  <si>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</si>
  <si>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</si>
  <si>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</si>
  <si>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</si>
  <si>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</si>
  <si>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</si>
  <si>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</si>
  <si>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</si>
  <si>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</si>
  <si>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</si>
  <si>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</si>
  <si>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</si>
  <si>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</si>
  <si>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</si>
  <si>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</si>
  <si>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</si>
  <si>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</si>
  <si>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</si>
  <si>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</si>
  <si>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</si>
  <si>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</si>
  <si>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</si>
  <si>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</si>
  <si>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</si>
  <si>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</si>
  <si>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</si>
  <si>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</si>
  <si>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</si>
  <si>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</si>
  <si>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</si>
  <si>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</si>
  <si>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</si>
  <si>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</si>
  <si>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</si>
  <si>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</si>
  <si>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</si>
  <si>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</si>
  <si>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</si>
  <si>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</si>
  <si>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</si>
  <si>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</si>
  <si>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</si>
  <si>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</si>
  <si>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</si>
  <si>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</si>
  <si>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</si>
  <si>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</si>
  <si>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</si>
  <si>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</si>
  <si>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</si>
  <si>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</si>
  <si>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</si>
  <si>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</si>
  <si>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</si>
  <si>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</si>
  <si>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</si>
  <si>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</si>
  <si>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</si>
  <si>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</si>
  <si>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</si>
  <si>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</si>
  <si>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</si>
  <si>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</si>
  <si>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</si>
  <si>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</si>
  <si>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</si>
  <si>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</si>
  <si>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</si>
  <si>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</si>
  <si>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</si>
  <si>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</si>
  <si>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</si>
  <si>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</si>
  <si>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</si>
  <si>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</si>
  <si>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</si>
  <si>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</si>
  <si>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</si>
  <si>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</si>
  <si>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</si>
  <si>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</si>
  <si>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</si>
  <si>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</si>
  <si>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</si>
  <si>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</si>
  <si>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</si>
  <si>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</si>
  <si>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</si>
  <si>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</si>
  <si>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</si>
  <si>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</si>
  <si>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</si>
  <si>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</si>
  <si>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</si>
  <si>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</si>
  <si>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</si>
  <si>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</si>
  <si>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</si>
  <si>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</si>
  <si>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</si>
  <si>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</si>
  <si>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</si>
  <si>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</si>
  <si>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</si>
  <si>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</si>
  <si>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</si>
  <si>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</si>
  <si>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</si>
  <si>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</si>
  <si>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</si>
  <si>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</si>
  <si>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</si>
  <si>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</si>
  <si>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</si>
  <si>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</si>
  <si>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</si>
  <si>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</si>
  <si>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</si>
  <si>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</si>
  <si>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</si>
  <si>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</si>
  <si>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</si>
  <si>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</si>
  <si>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</si>
  <si>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</si>
  <si>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</si>
  <si>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</si>
  <si>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</si>
  <si>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</si>
  <si>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</si>
  <si>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</si>
  <si>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</si>
  <si>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</si>
  <si>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</si>
  <si>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</si>
  <si>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</si>
  <si>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</si>
  <si>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</si>
  <si>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</si>
  <si>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</si>
  <si>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</si>
  <si>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</si>
  <si>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</si>
  <si>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</si>
  <si>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</si>
  <si>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</si>
  <si>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</si>
  <si>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</si>
  <si>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</si>
  <si>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</si>
  <si>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</si>
  <si>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</si>
  <si>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</si>
  <si>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</si>
  <si>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</si>
  <si>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</si>
  <si>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</si>
  <si>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</si>
  <si>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</si>
  <si>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</si>
  <si>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</si>
  <si>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</si>
  <si>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</si>
  <si>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</si>
  <si>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</si>
  <si>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</si>
  <si>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</si>
  <si>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</si>
  <si>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</si>
  <si>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</si>
  <si>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</si>
  <si>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</si>
  <si>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</si>
  <si>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</si>
  <si>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</si>
  <si>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</si>
  <si>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</si>
  <si>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</si>
  <si>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</si>
  <si>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</si>
  <si>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</si>
  <si>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</si>
  <si>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</si>
  <si>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</si>
  <si>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</si>
  <si>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</si>
  <si>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</si>
  <si>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</si>
  <si>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</si>
  <si>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</si>
  <si>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</si>
  <si>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</si>
  <si>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</si>
  <si>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</si>
  <si>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</si>
  <si>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</si>
  <si>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</si>
  <si>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</si>
  <si>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</si>
  <si>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</si>
  <si>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</si>
  <si>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</si>
  <si>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</si>
  <si>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</si>
  <si>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</si>
  <si>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</si>
  <si>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</si>
  <si>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</si>
  <si>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</si>
  <si>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</si>
  <si>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</si>
  <si>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</si>
  <si>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</si>
  <si>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</si>
  <si>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</si>
  <si>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</si>
  <si>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</si>
  <si>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</si>
  <si>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</si>
  <si>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</si>
  <si>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</si>
  <si>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</si>
  <si>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</si>
  <si>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</si>
  <si>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</si>
  <si>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</si>
  <si>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</si>
  <si>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</si>
  <si>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</si>
  <si>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</si>
  <si>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</si>
  <si>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</si>
  <si>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</si>
  <si>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</si>
  <si>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</si>
  <si>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</si>
  <si>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</si>
  <si>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</si>
  <si>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</si>
  <si>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</si>
  <si>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</si>
  <si>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</si>
  <si>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</si>
  <si>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</si>
  <si>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</si>
  <si>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</si>
  <si>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</si>
  <si>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</si>
  <si>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</si>
  <si>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</si>
  <si>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</si>
  <si>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</si>
  <si>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</si>
  <si>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</si>
  <si>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</si>
  <si>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</si>
  <si>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</si>
  <si>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</si>
  <si>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</si>
  <si>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</si>
  <si>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</si>
  <si>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</si>
  <si>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</si>
  <si>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</si>
  <si>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</si>
  <si>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</si>
  <si>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</si>
  <si>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</si>
  <si>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</si>
  <si>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</si>
  <si>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</si>
  <si>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</si>
  <si>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</si>
  <si>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</si>
  <si>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</si>
  <si>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</si>
  <si>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</si>
  <si>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</si>
  <si>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</si>
  <si>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</si>
  <si>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</si>
  <si>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</si>
  <si>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</si>
  <si>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</si>
  <si>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</si>
  <si>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</si>
  <si>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</si>
  <si>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</si>
  <si>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</si>
  <si>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</si>
  <si>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</si>
  <si>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</si>
  <si>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</si>
  <si>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</si>
  <si>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</si>
  <si>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</si>
  <si>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</si>
  <si>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</si>
  <si>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</si>
  <si>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</si>
  <si>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</si>
  <si>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</si>
  <si>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</si>
  <si>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</si>
  <si>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</si>
  <si>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</si>
  <si>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</si>
  <si>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</si>
  <si>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</si>
  <si>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</si>
  <si>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</si>
  <si>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</si>
  <si>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</si>
  <si>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</si>
  <si>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</si>
  <si>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</si>
  <si>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</si>
  <si>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</si>
  <si>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</si>
  <si>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</si>
  <si>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</si>
  <si>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</si>
  <si>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</si>
  <si>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</si>
  <si>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</si>
  <si>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</si>
  <si>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</si>
  <si>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</si>
  <si>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</si>
  <si>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</si>
  <si>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</si>
  <si>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</si>
  <si>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</si>
  <si>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</si>
  <si>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</si>
  <si>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</si>
  <si>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</si>
  <si>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</si>
  <si>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</si>
  <si>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</si>
  <si>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</si>
  <si>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</si>
  <si>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</si>
  <si>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</si>
  <si>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</si>
  <si>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</si>
  <si>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</si>
  <si>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</si>
  <si>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</si>
  <si>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</si>
  <si>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</si>
  <si>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</si>
  <si>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</si>
  <si>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</si>
  <si>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</si>
  <si>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</si>
  <si>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</si>
  <si>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</si>
  <si>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</si>
  <si>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</si>
  <si>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</si>
  <si>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</si>
  <si>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</si>
  <si>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</si>
  <si>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</si>
  <si>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</si>
  <si>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</si>
  <si>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</si>
  <si>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</si>
  <si>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</si>
  <si>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</si>
  <si>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</si>
  <si>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</si>
  <si>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</si>
  <si>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</si>
  <si>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</si>
  <si>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</si>
  <si>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</si>
  <si>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</si>
  <si>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</si>
  <si>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</si>
  <si>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</si>
  <si>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</si>
  <si>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</si>
  <si>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</si>
  <si>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</si>
  <si>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</si>
  <si>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</si>
  <si>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</si>
  <si>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</si>
  <si>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</si>
  <si>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</si>
  <si>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</si>
  <si>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</si>
  <si>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</si>
  <si>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</si>
  <si>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</si>
  <si>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</si>
  <si>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</si>
  <si>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</si>
  <si>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</si>
  <si>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</si>
  <si>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</si>
  <si>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</si>
  <si>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</si>
  <si>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</si>
  <si>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</si>
  <si>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</si>
  <si>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</si>
  <si>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</si>
  <si>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</si>
  <si>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</si>
  <si>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</si>
  <si>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</si>
  <si>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</si>
  <si>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</si>
  <si>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</si>
  <si>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</si>
  <si>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</si>
  <si>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</si>
  <si>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</si>
  <si>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</si>
  <si>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</si>
  <si>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</si>
  <si>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</si>
  <si>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</si>
  <si>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</si>
  <si>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</si>
  <si>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</si>
  <si>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</si>
  <si>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</si>
  <si>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</si>
  <si>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</si>
  <si>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</si>
  <si>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</si>
  <si>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</si>
  <si>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</si>
  <si>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</si>
  <si>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</si>
  <si>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</si>
  <si>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</si>
  <si>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</si>
  <si>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</si>
  <si>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</si>
  <si>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</si>
  <si>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</si>
  <si>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</si>
  <si>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</si>
  <si>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</si>
  <si>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</si>
  <si>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</si>
  <si>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</si>
  <si>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</si>
  <si>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</si>
  <si>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</si>
  <si>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</si>
  <si>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</si>
  <si>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</si>
  <si>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</si>
  <si>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</si>
  <si>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</si>
  <si>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</si>
  <si>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</si>
  <si>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</si>
  <si>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</si>
  <si>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</si>
  <si>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</si>
  <si>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</si>
  <si>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</si>
  <si>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</si>
  <si>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</si>
  <si>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</si>
  <si>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</si>
  <si>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</si>
  <si>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</si>
  <si>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</si>
  <si>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</si>
  <si>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</si>
  <si>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</si>
  <si>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</si>
  <si>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</si>
  <si>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</si>
  <si>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</si>
  <si>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</si>
  <si>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</si>
  <si>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</si>
  <si>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</si>
  <si>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</si>
  <si>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</si>
  <si>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</si>
  <si>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</si>
  <si>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</si>
  <si>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</si>
  <si>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</si>
  <si>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</si>
  <si>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</si>
  <si>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</si>
  <si>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</si>
  <si>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</si>
  <si>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</si>
  <si>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</si>
  <si>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</si>
  <si>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</si>
  <si>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</si>
  <si>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</si>
  <si>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</si>
  <si>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</si>
  <si>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</si>
  <si>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</si>
  <si>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</si>
  <si>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</si>
  <si>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</si>
  <si>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</si>
  <si>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</si>
  <si>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</si>
  <si>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</si>
  <si>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</si>
  <si>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</si>
  <si>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</si>
  <si>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</si>
  <si>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</si>
  <si>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</si>
  <si>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</si>
  <si>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</si>
  <si>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</si>
  <si>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</si>
  <si>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</si>
  <si>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</si>
  <si>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</si>
  <si>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</si>
  <si>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</si>
  <si>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</si>
  <si>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</si>
  <si>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</si>
  <si>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</si>
  <si>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</si>
  <si>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</si>
  <si>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</si>
  <si>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</si>
  <si>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</si>
  <si>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</si>
  <si>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</si>
  <si>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</si>
  <si>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</si>
  <si>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</si>
  <si>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</si>
  <si>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</si>
  <si>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</si>
  <si>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</si>
  <si>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</si>
  <si>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</si>
  <si>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</si>
  <si>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</si>
  <si>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</si>
  <si>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</si>
  <si>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</si>
  <si>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</si>
  <si>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</si>
  <si>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</si>
  <si>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</si>
  <si>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</si>
  <si>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</si>
  <si>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</si>
  <si>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</si>
  <si>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</si>
  <si>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</si>
  <si>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</si>
  <si>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</si>
  <si>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</si>
  <si>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</si>
  <si>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</si>
  <si>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</si>
  <si>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</si>
  <si>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</si>
  <si>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</si>
  <si>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</si>
  <si>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</si>
  <si>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</si>
  <si>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</si>
  <si>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</si>
  <si>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</si>
  <si>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</si>
  <si>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</si>
  <si>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</si>
  <si>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</si>
  <si>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</si>
  <si>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</si>
  <si>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</si>
  <si>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</si>
  <si>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</si>
  <si>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</si>
  <si>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</si>
  <si>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</si>
  <si>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</si>
  <si>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</si>
  <si>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</si>
  <si>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</si>
  <si>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</si>
  <si>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</si>
  <si>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</si>
  <si>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</si>
  <si>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</si>
  <si>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</si>
  <si>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</si>
  <si>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</si>
  <si>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</si>
  <si>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</si>
  <si>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</si>
  <si>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</si>
  <si>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</si>
  <si>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</si>
  <si>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</si>
  <si>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</si>
  <si>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</si>
  <si>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</si>
  <si>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</si>
  <si>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</si>
  <si>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</si>
  <si>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</si>
  <si>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</si>
  <si>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</si>
  <si>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</si>
  <si>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</si>
  <si>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</si>
  <si>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</si>
  <si>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</si>
  <si>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</si>
  <si>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</si>
  <si>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</si>
  <si>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</si>
  <si>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</si>
  <si>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</si>
  <si>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</si>
  <si>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</si>
  <si>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</si>
  <si>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</si>
  <si>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</si>
  <si>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</si>
  <si>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</si>
  <si>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</si>
  <si>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</si>
  <si>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</si>
  <si>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</si>
  <si>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</si>
  <si>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</si>
  <si>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</si>
  <si>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</si>
  <si>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</si>
  <si>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</si>
  <si>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</si>
  <si>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</si>
  <si>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</si>
  <si>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</si>
  <si>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</si>
  <si>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</si>
  <si>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</si>
  <si>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</si>
  <si>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</si>
  <si>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</si>
  <si>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</si>
  <si>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</si>
  <si>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</si>
  <si>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</si>
  <si>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</si>
  <si>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</si>
  <si>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</si>
  <si>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</si>
  <si>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</si>
  <si>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</si>
  <si>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</si>
  <si>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</si>
  <si>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</si>
  <si>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</si>
  <si>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</si>
  <si>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</si>
  <si>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</si>
  <si>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</si>
  <si>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</si>
  <si>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</si>
  <si>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</si>
  <si>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</si>
  <si>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</si>
  <si>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</si>
  <si>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</si>
  <si>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</si>
  <si>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</si>
  <si>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</si>
  <si>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</si>
  <si>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</si>
  <si>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</si>
  <si>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</si>
  <si>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</si>
  <si>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</si>
  <si>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</si>
  <si>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</si>
  <si>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</si>
  <si>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</si>
  <si>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</si>
  <si>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</si>
  <si>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</si>
  <si>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</si>
  <si>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</si>
  <si>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</si>
  <si>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</si>
  <si>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</si>
  <si>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</si>
  <si>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</si>
  <si>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</si>
  <si>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</si>
  <si>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</si>
  <si>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</si>
  <si>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</si>
  <si>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</si>
  <si>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</si>
  <si>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</si>
  <si>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</si>
  <si>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</si>
  <si>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</si>
  <si>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</si>
  <si>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</si>
  <si>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</si>
  <si>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</si>
  <si>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</si>
  <si>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</si>
  <si>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</si>
  <si>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</si>
  <si>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</si>
  <si>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</si>
  <si>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</si>
  <si>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</si>
  <si>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</si>
  <si>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</si>
  <si>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</si>
  <si>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</si>
  <si>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</si>
  <si>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</si>
  <si>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</si>
  <si>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</si>
  <si>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</si>
  <si>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</si>
  <si>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</si>
  <si>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</si>
  <si>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</si>
  <si>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</si>
  <si>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</si>
  <si>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</si>
  <si>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</si>
  <si>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</si>
  <si>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</si>
  <si>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</si>
  <si>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</si>
  <si>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</si>
  <si>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</si>
  <si>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</si>
  <si>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</si>
  <si>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</si>
  <si>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</si>
  <si>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</si>
  <si>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</si>
  <si>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</si>
  <si>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</si>
  <si>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</si>
  <si>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</si>
  <si>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</si>
  <si>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</si>
  <si>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</si>
  <si>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</si>
  <si>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</si>
  <si>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</si>
  <si>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</si>
  <si>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</si>
  <si>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</si>
  <si>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</si>
  <si>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</si>
  <si>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</si>
  <si>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</si>
  <si>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</si>
  <si>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</si>
  <si>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</si>
  <si>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</si>
  <si>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</si>
  <si>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</si>
  <si>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</si>
  <si>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</si>
  <si>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</si>
  <si>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</si>
  <si>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</si>
  <si>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</si>
  <si>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</si>
  <si>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</si>
  <si>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</si>
  <si>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</si>
  <si>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</si>
  <si>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</si>
  <si>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</si>
  <si>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</si>
  <si>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</si>
  <si>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</si>
  <si>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</si>
  <si>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</si>
  <si>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</si>
  <si>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</si>
  <si>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</si>
  <si>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</si>
  <si>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</si>
  <si>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</si>
  <si>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</si>
  <si>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</si>
  <si>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</si>
  <si>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</si>
  <si>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</si>
  <si>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</si>
  <si>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</si>
  <si>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</si>
  <si>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</si>
  <si>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</si>
  <si>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</si>
  <si>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</si>
  <si>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</si>
  <si>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</si>
  <si>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</si>
  <si>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</si>
  <si>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</si>
  <si>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</si>
  <si>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</si>
  <si>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</si>
  <si>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</si>
  <si>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</si>
  <si>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</si>
  <si>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</si>
  <si>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</si>
  <si>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</si>
  <si>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</si>
  <si>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</si>
  <si>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</si>
  <si>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</si>
  <si>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</si>
  <si>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</si>
  <si>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</si>
  <si>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</si>
  <si>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</si>
  <si>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</si>
  <si>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</si>
  <si>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</si>
  <si>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</si>
  <si>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</si>
  <si>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</si>
  <si>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</si>
  <si>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</si>
  <si>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</si>
  <si>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</si>
  <si>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</si>
  <si>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</si>
  <si>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</si>
  <si>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</si>
  <si>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</si>
  <si>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</si>
  <si>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</si>
  <si>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</si>
  <si>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</si>
  <si>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</si>
  <si>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</si>
  <si>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</si>
  <si>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</si>
  <si>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</si>
  <si>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</si>
  <si>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</si>
  <si>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</si>
  <si>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</si>
  <si>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</si>
  <si>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</si>
  <si>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</si>
  <si>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</si>
  <si>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</si>
  <si>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</si>
  <si>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</si>
  <si>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</si>
  <si>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</si>
  <si>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</si>
  <si>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</si>
  <si>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</si>
  <si>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</si>
  <si>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</si>
  <si>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</si>
  <si>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</si>
  <si>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</si>
  <si>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</si>
  <si>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</si>
  <si>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</si>
  <si>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</si>
  <si>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</si>
  <si>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</si>
  <si>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</si>
  <si>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</si>
  <si>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</si>
  <si>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</si>
  <si>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</si>
  <si>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</si>
  <si>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</si>
  <si>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</si>
  <si>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</si>
  <si>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</si>
  <si>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</si>
  <si>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</si>
  <si>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</si>
  <si>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</si>
  <si>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</si>
  <si>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</si>
  <si>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</si>
  <si>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</si>
  <si>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</si>
  <si>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</si>
  <si>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</si>
  <si>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</si>
  <si>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</si>
  <si>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</si>
  <si>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</si>
  <si>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</si>
  <si>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</si>
  <si>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</si>
  <si>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</si>
  <si>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</si>
  <si>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</si>
  <si>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</si>
  <si>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</si>
  <si>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</si>
  <si>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</si>
  <si>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</si>
  <si>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</si>
  <si>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</si>
  <si>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</si>
  <si>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</si>
  <si>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</si>
  <si>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</si>
  <si>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</si>
  <si>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</si>
  <si>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</si>
  <si>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</si>
  <si>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</si>
  <si>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</si>
  <si>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</si>
  <si>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</si>
  <si>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</si>
  <si>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</si>
  <si>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</si>
  <si>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</si>
  <si>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</si>
  <si>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</si>
  <si>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</si>
  <si>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</si>
  <si>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</si>
  <si>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</si>
  <si>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</si>
  <si>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</si>
  <si>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</si>
  <si>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</si>
  <si>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</si>
  <si>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</si>
  <si>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</si>
  <si>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</si>
  <si>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</si>
  <si>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</si>
  <si>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</si>
  <si>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</si>
  <si>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</si>
  <si>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</si>
  <si>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</si>
  <si>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</si>
  <si>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</si>
  <si>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</si>
  <si>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</si>
  <si>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</si>
  <si>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</si>
  <si>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</si>
  <si>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</si>
  <si>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</si>
  <si>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</si>
  <si>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</si>
  <si>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</si>
  <si>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</si>
  <si>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</si>
  <si>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</si>
  <si>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</si>
  <si>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</si>
  <si>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</si>
  <si>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</si>
  <si>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</si>
  <si>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</si>
  <si>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</si>
  <si>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</si>
  <si>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</si>
  <si>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</si>
  <si>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</si>
  <si>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</si>
  <si>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</si>
  <si>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</si>
  <si>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</si>
  <si>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</si>
  <si>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</si>
  <si>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</si>
  <si>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</si>
  <si>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</si>
  <si>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</si>
  <si>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</si>
  <si>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</si>
  <si>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</si>
  <si>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</si>
  <si>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</si>
  <si>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</si>
  <si>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</si>
  <si>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</si>
  <si>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</si>
  <si>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</si>
  <si>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</si>
  <si>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</si>
  <si>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</si>
  <si>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</si>
  <si>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</si>
  <si>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</si>
  <si>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</si>
  <si>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</si>
  <si>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</si>
  <si>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</si>
  <si>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</si>
  <si>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</si>
  <si>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</si>
  <si>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</si>
  <si>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</si>
  <si>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</si>
  <si>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</si>
  <si>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</si>
  <si>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</si>
  <si>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</si>
  <si>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</si>
  <si>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</si>
  <si>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</si>
  <si>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</si>
  <si>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</si>
  <si>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</si>
  <si>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</si>
  <si>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</si>
  <si>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</si>
  <si>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</si>
  <si>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</si>
  <si>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</si>
  <si>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</si>
  <si>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</si>
  <si>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</si>
  <si>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</si>
  <si>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</si>
  <si>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</si>
  <si>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</si>
  <si>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</si>
  <si>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</si>
  <si>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</si>
  <si>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</si>
  <si>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</si>
  <si>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</si>
  <si>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</si>
  <si>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</si>
  <si>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</si>
  <si>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</si>
  <si>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</si>
  <si>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</si>
  <si>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</si>
  <si>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</si>
  <si>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</si>
  <si>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</si>
  <si>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</si>
  <si>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</si>
  <si>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</si>
  <si>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</si>
  <si>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</si>
  <si>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</si>
  <si>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</si>
  <si>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</si>
  <si>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</si>
  <si>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</si>
  <si>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</si>
  <si>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</si>
  <si>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</si>
  <si>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</si>
  <si>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</si>
  <si>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</si>
  <si>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</si>
  <si>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</si>
  <si>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</si>
  <si>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</si>
  <si>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</si>
  <si>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</si>
  <si>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</si>
  <si>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</si>
  <si>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</si>
  <si>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</si>
  <si>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</si>
  <si>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</si>
  <si>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</si>
  <si>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</si>
  <si>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</si>
  <si>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</si>
  <si>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</si>
  <si>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</si>
  <si>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</si>
  <si>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</si>
  <si>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</si>
  <si>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</si>
  <si>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</si>
  <si>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</si>
  <si>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</si>
  <si>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</si>
  <si>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</si>
  <si>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</si>
  <si>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</si>
  <si>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</si>
  <si>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</si>
  <si>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</si>
  <si>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</si>
  <si>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</si>
  <si>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</si>
  <si>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</si>
  <si>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</si>
  <si>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</si>
  <si>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</si>
  <si>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</si>
  <si>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</si>
  <si>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</si>
  <si>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</si>
  <si>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</si>
  <si>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</si>
  <si>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</si>
  <si>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</si>
  <si>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</si>
  <si>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</si>
  <si>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</si>
  <si>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</si>
  <si>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</si>
  <si>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</si>
  <si>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</si>
  <si>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</si>
  <si>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</si>
  <si>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</si>
  <si>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</si>
  <si>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</si>
  <si>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</si>
  <si>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</si>
  <si>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</si>
  <si>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</si>
  <si>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</si>
  <si>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</si>
  <si>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</si>
  <si>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</si>
  <si>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</si>
  <si>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</si>
  <si>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</si>
  <si>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</si>
  <si>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</si>
  <si>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</si>
  <si>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</si>
  <si>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</si>
  <si>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</si>
  <si>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</si>
  <si>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</si>
  <si>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</si>
  <si>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</si>
  <si>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</si>
  <si>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</si>
  <si>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</si>
  <si>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</si>
  <si>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</si>
  <si>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</si>
  <si>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</si>
  <si>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</si>
  <si>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</si>
  <si>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</si>
  <si>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</si>
  <si>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</si>
  <si>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</si>
  <si>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</si>
  <si>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</si>
  <si>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</si>
  <si>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</si>
  <si>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</si>
  <si>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</si>
  <si>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</si>
  <si>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</si>
  <si>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</si>
  <si>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</si>
  <si>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</si>
  <si>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</si>
  <si>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</si>
  <si>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</si>
  <si>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</si>
  <si>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</si>
  <si>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</si>
  <si>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</si>
  <si>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</si>
  <si>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</si>
  <si>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</si>
  <si>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</si>
  <si>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</si>
  <si>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</si>
  <si>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</si>
  <si>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</si>
  <si>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</si>
  <si>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</si>
  <si>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</si>
  <si>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</si>
  <si>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</si>
  <si>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</si>
  <si>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</si>
  <si>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</si>
  <si>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</si>
  <si>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</si>
  <si>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</si>
  <si>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</si>
  <si>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</si>
  <si>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</si>
  <si>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</si>
  <si>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</si>
  <si>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</si>
  <si>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</si>
  <si>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</si>
  <si>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</si>
  <si>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</si>
  <si>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</si>
  <si>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</si>
  <si>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</si>
  <si>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</si>
  <si>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</si>
  <si>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</si>
  <si>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</si>
  <si>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</si>
  <si>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</si>
  <si>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</si>
  <si>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</si>
  <si>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</si>
  <si>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</si>
  <si>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</si>
  <si>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</si>
  <si>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</si>
  <si>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</si>
  <si>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</si>
  <si>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</si>
  <si>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</si>
  <si>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</si>
  <si>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</si>
  <si>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</si>
  <si>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</si>
  <si>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</si>
  <si>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</si>
  <si>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</si>
  <si>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</si>
  <si>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</si>
  <si>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</si>
  <si>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</si>
  <si>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</si>
  <si>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</si>
  <si>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</si>
  <si>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</si>
  <si>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</si>
  <si>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</si>
  <si>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</si>
  <si>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</si>
  <si>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</si>
  <si>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</si>
  <si>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</si>
  <si>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</si>
  <si>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</si>
  <si>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</si>
  <si>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</si>
  <si>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</si>
  <si>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</si>
  <si>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</si>
  <si>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</si>
  <si>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</si>
  <si>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</si>
  <si>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</si>
  <si>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</si>
  <si>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</si>
  <si>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</si>
  <si>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</si>
  <si>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</si>
  <si>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</si>
  <si>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</si>
  <si>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</si>
  <si>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</si>
  <si>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</si>
  <si>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</si>
  <si>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</si>
  <si>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</si>
  <si>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</si>
  <si>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</si>
  <si>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</si>
  <si>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</si>
  <si>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</si>
  <si>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</si>
  <si>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</si>
  <si>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</si>
  <si>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</si>
  <si>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</si>
  <si>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</si>
  <si>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</si>
  <si>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</si>
  <si>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</si>
  <si>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</si>
  <si>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</si>
  <si>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</si>
  <si>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</si>
  <si>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</si>
  <si>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</si>
  <si>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</si>
  <si>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</si>
  <si>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</si>
  <si>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</si>
  <si>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</si>
  <si>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</si>
  <si>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</si>
  <si>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</si>
  <si>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</si>
  <si>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</si>
  <si>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</si>
  <si>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</si>
  <si>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</si>
  <si>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</si>
  <si>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</si>
  <si>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</si>
  <si>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</si>
  <si>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</si>
  <si>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</si>
  <si>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</si>
  <si>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</si>
  <si>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</si>
  <si>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</si>
  <si>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</si>
  <si>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</si>
  <si>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</si>
  <si>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</si>
  <si>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</si>
  <si>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</si>
  <si>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</si>
  <si>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</si>
  <si>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</si>
  <si>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</si>
  <si>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</si>
  <si>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</si>
  <si>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</si>
  <si>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</si>
  <si>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</si>
  <si>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</si>
  <si>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</si>
  <si>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</si>
  <si>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</si>
  <si>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</si>
  <si>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</si>
  <si>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</si>
  <si>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</si>
  <si>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</si>
  <si>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</si>
  <si>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</si>
  <si>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</si>
  <si>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</si>
  <si>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</si>
  <si>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</si>
  <si>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</si>
  <si>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</si>
  <si>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</si>
  <si>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</si>
  <si>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</si>
  <si>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</si>
  <si>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</si>
  <si>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</si>
  <si>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</si>
  <si>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</si>
  <si>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</si>
  <si>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</si>
  <si>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</si>
  <si>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</si>
  <si>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</si>
  <si>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</si>
  <si>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</si>
  <si>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</si>
  <si>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</si>
  <si>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</si>
  <si>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</si>
  <si>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</si>
  <si>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</si>
  <si>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</si>
  <si>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</si>
  <si>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</si>
  <si>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</si>
  <si>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</si>
  <si>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</si>
  <si>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</si>
  <si>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</si>
  <si>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</si>
  <si>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</si>
  <si>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</si>
  <si>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</si>
  <si>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</si>
  <si>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</si>
  <si>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</si>
  <si>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</si>
  <si>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</si>
  <si>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</si>
  <si>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</si>
  <si>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</si>
  <si>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</si>
  <si>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</si>
  <si>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</si>
  <si>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</si>
  <si>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</si>
  <si>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</si>
  <si>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</si>
  <si>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</si>
  <si>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</si>
  <si>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</si>
  <si>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</si>
  <si>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</si>
  <si>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</si>
  <si>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</si>
  <si>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</si>
  <si>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</si>
  <si>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</si>
  <si>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</si>
  <si>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</si>
  <si>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</si>
  <si>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</si>
  <si>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</si>
  <si>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</si>
  <si>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</si>
  <si>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</si>
  <si>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</si>
  <si>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</si>
  <si>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</si>
  <si>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</si>
  <si>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</si>
  <si>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</si>
  <si>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</si>
  <si>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</si>
  <si>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</si>
  <si>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</si>
  <si>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</si>
  <si>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</si>
  <si>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</si>
  <si>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</si>
  <si>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</si>
  <si>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</si>
  <si>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</si>
  <si>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</si>
  <si>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</si>
  <si>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</si>
  <si>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</si>
  <si>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</si>
  <si>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</si>
  <si>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</si>
  <si>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</si>
  <si>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</si>
  <si>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</si>
  <si>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</si>
  <si>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</si>
  <si>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</si>
  <si>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</si>
  <si>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</si>
  <si>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</si>
  <si>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</si>
  <si>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</si>
  <si>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</si>
  <si>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</si>
  <si>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</si>
  <si>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</si>
  <si>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</si>
  <si>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</si>
  <si>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</si>
  <si>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</si>
  <si>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</si>
  <si>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</si>
  <si>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</si>
  <si>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</si>
  <si>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</si>
  <si>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</si>
  <si>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</si>
  <si>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</si>
  <si>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</si>
  <si>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</si>
  <si>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</si>
  <si>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</si>
  <si>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</si>
  <si>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</si>
  <si>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</si>
  <si>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</si>
  <si>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</si>
  <si>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</si>
  <si>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</si>
  <si>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</si>
  <si>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</si>
  <si>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</si>
  <si>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</si>
  <si>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</si>
  <si>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</si>
  <si>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</si>
  <si>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</si>
  <si>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</si>
  <si>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</si>
  <si>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</si>
  <si>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</si>
  <si>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</si>
  <si>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</si>
  <si>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</si>
  <si>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</si>
  <si>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</si>
  <si>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</si>
  <si>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</si>
  <si>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</si>
  <si>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</si>
  <si>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</si>
  <si>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</si>
  <si>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</si>
  <si>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</si>
  <si>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</si>
  <si>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</si>
  <si>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</si>
  <si>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</si>
  <si>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</si>
  <si>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</si>
  <si>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</si>
  <si>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</si>
  <si>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</si>
  <si>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</si>
  <si>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</si>
  <si>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</si>
  <si>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</si>
  <si>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</si>
  <si>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</si>
  <si>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</si>
  <si>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</si>
  <si>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</si>
  <si>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</si>
  <si>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</si>
  <si>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</si>
  <si>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</si>
  <si>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</si>
  <si>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</si>
  <si>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</si>
  <si>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</si>
  <si>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</si>
  <si>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</si>
  <si>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</si>
  <si>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</si>
  <si>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</si>
  <si>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</si>
  <si>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</si>
  <si>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</si>
  <si>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</si>
  <si>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</si>
  <si>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</si>
  <si>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</si>
  <si>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</si>
  <si>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</si>
  <si>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</si>
  <si>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</si>
  <si>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</si>
  <si>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</si>
  <si>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</si>
  <si>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</si>
  <si>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</si>
  <si>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</si>
  <si>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</si>
  <si>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</si>
  <si>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</si>
  <si>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</si>
  <si>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</si>
  <si>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</si>
  <si>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</si>
  <si>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</si>
  <si>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</si>
  <si>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</si>
  <si>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</si>
  <si>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</si>
  <si>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</si>
  <si>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</si>
  <si>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</si>
  <si>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</si>
  <si>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</si>
  <si>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</si>
  <si>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</si>
  <si>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</si>
  <si>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</si>
  <si>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</si>
  <si>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</si>
  <si>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</si>
  <si>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</si>
  <si>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</si>
  <si>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</si>
  <si>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</si>
  <si>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</si>
  <si>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</si>
  <si>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</si>
  <si>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</si>
  <si>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</si>
  <si>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</si>
  <si>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</si>
  <si>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</si>
  <si>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</si>
  <si>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</si>
  <si>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</si>
  <si>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</si>
  <si>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</si>
  <si>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</si>
  <si>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</si>
  <si>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</si>
  <si>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</si>
  <si>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</si>
  <si>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</si>
  <si>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</si>
  <si>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</si>
  <si>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</si>
  <si>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</si>
  <si>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</si>
  <si>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</si>
  <si>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</si>
  <si>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</si>
  <si>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</si>
  <si>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</si>
  <si>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</si>
  <si>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</si>
  <si>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</si>
  <si>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</si>
  <si>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</si>
  <si>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</si>
  <si>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</si>
  <si>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</si>
  <si>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</si>
  <si>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</si>
  <si>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</si>
  <si>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</si>
  <si>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</si>
  <si>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</si>
  <si>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</si>
  <si>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</si>
  <si>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</si>
  <si>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</si>
  <si>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</si>
  <si>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</si>
  <si>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</si>
  <si>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</si>
  <si>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</si>
  <si>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</si>
  <si>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</si>
  <si>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</si>
  <si>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</si>
  <si>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</si>
  <si>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</si>
  <si>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</si>
  <si>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</si>
  <si>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</si>
  <si>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</si>
  <si>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</si>
  <si>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</si>
  <si>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</si>
  <si>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</si>
  <si>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</si>
  <si>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</si>
  <si>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</si>
  <si>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</si>
  <si>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</si>
  <si>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</si>
  <si>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</si>
  <si>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</si>
  <si>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</si>
  <si>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</si>
  <si>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</si>
  <si>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</si>
  <si>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</si>
  <si>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</si>
  <si>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</si>
  <si>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</si>
  <si>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</si>
  <si>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</si>
  <si>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</si>
  <si>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</si>
  <si>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</si>
  <si>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</si>
  <si>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</si>
  <si>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</si>
  <si>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</si>
  <si>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</si>
  <si>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</si>
  <si>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</si>
  <si>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</si>
  <si>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</si>
  <si>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</si>
  <si>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</si>
  <si>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</si>
  <si>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</si>
  <si>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</si>
  <si>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</si>
  <si>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</si>
  <si>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</si>
  <si>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</si>
  <si>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</si>
  <si>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</si>
  <si>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</si>
  <si>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</si>
  <si>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</si>
  <si>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</si>
  <si>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</si>
  <si>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</si>
  <si>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</si>
  <si>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</si>
  <si>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</si>
  <si>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</si>
  <si>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</si>
  <si>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</si>
  <si>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</si>
  <si>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</si>
  <si>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</si>
  <si>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</si>
  <si>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</si>
  <si>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</si>
  <si>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</si>
  <si>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</si>
  <si>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</si>
  <si>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</si>
  <si>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</si>
  <si>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</si>
  <si>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</si>
  <si>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</si>
  <si>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</si>
  <si>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</si>
  <si>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</si>
  <si>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</si>
  <si>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</si>
  <si>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</si>
  <si>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</si>
  <si>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</si>
  <si>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</si>
  <si>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</si>
  <si>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</si>
  <si>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</si>
  <si>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</si>
  <si>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</si>
  <si>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</si>
  <si>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</si>
  <si>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</si>
  <si>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</si>
  <si>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</si>
  <si>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</si>
  <si>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</si>
  <si>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</si>
  <si>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</si>
  <si>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</si>
  <si>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</si>
  <si>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</si>
  <si>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</si>
  <si>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</si>
  <si>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</si>
  <si>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</si>
  <si>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</si>
  <si>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</si>
  <si>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</si>
  <si>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</si>
  <si>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</si>
  <si>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</si>
  <si>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</si>
  <si>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</si>
  <si>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</si>
  <si>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</si>
  <si>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</si>
  <si>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</si>
  <si>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</si>
  <si>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</si>
  <si>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</si>
  <si>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</si>
  <si>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</si>
  <si>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</si>
  <si>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</si>
  <si>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</si>
  <si>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</si>
  <si>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</si>
  <si>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</si>
  <si>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</si>
  <si>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</si>
  <si>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</si>
  <si>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</si>
  <si>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</si>
  <si>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</si>
  <si>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</si>
  <si>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</si>
  <si>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</si>
  <si>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</si>
  <si>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</si>
  <si>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</si>
  <si>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</si>
  <si>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</si>
  <si>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</si>
  <si>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</si>
  <si>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</si>
  <si>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</si>
  <si>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</si>
  <si>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</si>
  <si>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</si>
  <si>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</si>
  <si>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</si>
  <si>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</si>
  <si>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</si>
  <si>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</si>
  <si>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</si>
  <si>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</si>
  <si>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</si>
  <si>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</si>
  <si>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</si>
  <si>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</si>
  <si>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</si>
  <si>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</si>
  <si>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</si>
  <si>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</si>
  <si>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</si>
  <si>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</si>
  <si>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</si>
  <si>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</si>
  <si>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</si>
  <si>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</si>
  <si>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</si>
  <si>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</si>
  <si>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</si>
  <si>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</si>
  <si>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</si>
  <si>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</si>
  <si>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</si>
  <si>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</si>
  <si>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</si>
  <si>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</si>
  <si>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</si>
  <si>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</si>
  <si>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</si>
  <si>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</si>
  <si>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</si>
  <si>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</si>
  <si>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</si>
  <si>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</si>
  <si>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</si>
  <si>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</si>
  <si>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</si>
  <si>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</si>
  <si>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</si>
  <si>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</si>
  <si>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</si>
  <si>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</si>
  <si>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</si>
  <si>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</si>
  <si>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</si>
  <si>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</si>
  <si>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</si>
  <si>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</si>
  <si>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</si>
  <si>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</si>
  <si>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</si>
  <si>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</si>
  <si>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</si>
  <si>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</si>
  <si>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</si>
  <si>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</si>
  <si>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</si>
  <si>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</si>
  <si>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</si>
  <si>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</si>
  <si>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</si>
  <si>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</si>
  <si>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</si>
  <si>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</si>
  <si>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</si>
  <si>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</si>
  <si>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</si>
  <si>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</si>
  <si>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</si>
  <si>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</si>
  <si>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</si>
  <si>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</si>
  <si>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</si>
  <si>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</si>
  <si>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</si>
  <si>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</si>
  <si>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</si>
  <si>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</si>
  <si>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</si>
  <si>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</si>
  <si>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</si>
  <si>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</si>
  <si>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</si>
  <si>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</si>
  <si>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</si>
  <si>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</si>
  <si>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</si>
  <si>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</si>
  <si>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</si>
  <si>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</si>
  <si>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</si>
  <si>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</si>
  <si>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</si>
  <si>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</si>
  <si>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</si>
  <si>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</si>
  <si>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</si>
  <si>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</si>
  <si>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</si>
  <si>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</si>
  <si>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</si>
  <si>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</si>
  <si>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</si>
  <si>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</si>
  <si>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</si>
  <si>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</si>
  <si>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</si>
  <si>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</si>
  <si>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</si>
  <si>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</si>
  <si>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</si>
  <si>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</si>
  <si>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</si>
  <si>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</si>
  <si>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</si>
  <si>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</si>
  <si>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</si>
  <si>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</si>
  <si>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</si>
  <si>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</si>
  <si>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</si>
  <si>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</si>
  <si>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</si>
  <si>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</si>
  <si>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</si>
  <si>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</si>
  <si>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</si>
  <si>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</si>
  <si>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</si>
  <si>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</si>
  <si>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</si>
  <si>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</si>
  <si>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</si>
  <si>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</si>
  <si>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</si>
  <si>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</si>
  <si>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</si>
  <si>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</si>
  <si>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</si>
  <si>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</si>
  <si>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</si>
  <si>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</si>
  <si>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</si>
  <si>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</si>
  <si>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</si>
  <si>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</si>
  <si>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</si>
  <si>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</si>
  <si>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</si>
  <si>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</si>
  <si>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</si>
  <si>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</si>
  <si>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</si>
  <si>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</si>
  <si>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</si>
  <si>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</si>
  <si>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</si>
  <si>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</si>
  <si>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</si>
  <si>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</si>
  <si>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</si>
  <si>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</si>
  <si>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</si>
  <si>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</si>
  <si>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</si>
  <si>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</si>
  <si>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</si>
  <si>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</si>
  <si>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</si>
  <si>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</si>
  <si>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</si>
  <si>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</si>
  <si>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</si>
  <si>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</si>
  <si>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</si>
  <si>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</si>
  <si>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</si>
  <si>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</si>
  <si>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</si>
  <si>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</si>
  <si>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</si>
  <si>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</si>
  <si>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</si>
  <si>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</si>
  <si>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</si>
  <si>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</si>
  <si>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</si>
  <si>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</si>
  <si>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</si>
  <si>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</si>
  <si>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</si>
  <si>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</si>
  <si>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</si>
  <si>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</si>
  <si>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</si>
  <si>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</si>
  <si>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</si>
  <si>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</si>
  <si>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</si>
  <si>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</si>
  <si>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</si>
  <si>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</si>
  <si>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</si>
  <si>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</si>
  <si>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</si>
  <si>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</si>
  <si>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</si>
  <si>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</si>
  <si>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</si>
  <si>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</si>
  <si>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</si>
  <si>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</si>
  <si>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</si>
  <si>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</si>
  <si>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</si>
  <si>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</si>
  <si>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</si>
  <si>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</si>
  <si>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</si>
  <si>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</si>
  <si>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</si>
  <si>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</si>
  <si>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</si>
  <si>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</si>
  <si>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</si>
  <si>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</si>
  <si>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</si>
  <si>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</si>
  <si>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</si>
  <si>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</si>
  <si>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</si>
  <si>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</si>
  <si>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</si>
  <si>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</si>
  <si>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</si>
  <si>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</si>
  <si>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</si>
  <si>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</si>
  <si>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</si>
  <si>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</si>
  <si>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</si>
  <si>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</si>
  <si>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</si>
  <si>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</si>
  <si>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</si>
  <si>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</si>
  <si>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</si>
  <si>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</si>
  <si>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</si>
  <si>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</si>
  <si>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</si>
  <si>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</si>
  <si>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</si>
  <si>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</si>
  <si>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</si>
  <si>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</si>
  <si>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</si>
  <si>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</si>
  <si>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</si>
  <si>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</si>
  <si>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</si>
  <si>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</si>
  <si>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</si>
  <si>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</si>
  <si>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</si>
  <si>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</si>
  <si>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</si>
  <si>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</si>
  <si>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</si>
  <si>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</si>
  <si>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</si>
  <si>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</si>
  <si>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</si>
  <si>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</si>
  <si>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</si>
  <si>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</si>
  <si>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</si>
  <si>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</si>
  <si>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</si>
  <si>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</si>
  <si>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</si>
  <si>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</si>
  <si>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</si>
  <si>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</si>
  <si>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</si>
  <si>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</si>
  <si>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</si>
  <si>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</si>
  <si>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</si>
  <si>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</si>
  <si>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</si>
  <si>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</si>
  <si>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</si>
  <si>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</si>
  <si>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</si>
  <si>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</si>
  <si>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</si>
  <si>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</si>
  <si>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</si>
  <si>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</si>
  <si>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</si>
  <si>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</si>
  <si>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</si>
  <si>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</si>
  <si>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</si>
  <si>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</si>
  <si>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</si>
  <si>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</si>
  <si>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</si>
  <si>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</si>
  <si>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</si>
  <si>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</si>
  <si>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</si>
  <si>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</si>
  <si>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</si>
  <si>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</si>
  <si>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</si>
  <si>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</si>
  <si>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</si>
  <si>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</si>
  <si>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</si>
  <si>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</si>
  <si>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</si>
  <si>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</si>
  <si>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</si>
  <si>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</si>
  <si>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</si>
  <si>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</si>
  <si>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</si>
  <si>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</si>
  <si>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</si>
  <si>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</si>
  <si>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</si>
  <si>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</si>
  <si>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</si>
  <si>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</si>
  <si>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</si>
  <si>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</si>
  <si>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</si>
  <si>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</si>
  <si>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</si>
  <si>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</si>
  <si>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</si>
  <si>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</si>
  <si>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</si>
  <si>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</si>
  <si>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</si>
  <si>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</si>
  <si>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</si>
  <si>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</si>
  <si>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</si>
  <si>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</si>
  <si>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</si>
  <si>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</si>
  <si>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</si>
  <si>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</si>
  <si>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</si>
  <si>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</si>
  <si>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</si>
  <si>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</si>
  <si>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</si>
  <si>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</si>
  <si>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</si>
  <si>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</si>
  <si>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</si>
  <si>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</si>
  <si>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</si>
  <si>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</si>
  <si>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</si>
  <si>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</si>
  <si>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</si>
  <si>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</si>
  <si>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</si>
  <si>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</si>
  <si>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</si>
  <si>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</si>
  <si>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</si>
  <si>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</si>
  <si>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</si>
  <si>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</si>
  <si>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</si>
  <si>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</si>
  <si>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</si>
  <si>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</si>
  <si>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</si>
  <si>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</si>
  <si>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</si>
  <si>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</si>
  <si>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</si>
  <si>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</si>
  <si>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</si>
  <si>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</si>
  <si>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</si>
  <si>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</si>
  <si>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</si>
  <si>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</si>
  <si>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</si>
  <si>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</si>
  <si>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</si>
  <si>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</si>
  <si>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</si>
  <si>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</si>
  <si>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</si>
  <si>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</si>
  <si>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</si>
  <si>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</si>
  <si>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</si>
  <si>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</si>
  <si>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</si>
  <si>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</si>
  <si>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</si>
  <si>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</si>
  <si>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</si>
  <si>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</si>
  <si>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</si>
  <si>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</si>
  <si>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</si>
  <si>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</si>
  <si>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</si>
  <si>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</si>
  <si>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</si>
  <si>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</si>
  <si>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</si>
  <si>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</si>
  <si>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</si>
  <si>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</si>
  <si>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</si>
  <si>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</si>
  <si>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</si>
  <si>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</si>
  <si>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</si>
  <si>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</si>
  <si>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</si>
  <si>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</si>
  <si>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</si>
  <si>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</si>
  <si>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</si>
  <si>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</si>
  <si>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</si>
  <si>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</si>
  <si>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</si>
  <si>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</si>
  <si>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</si>
  <si>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</si>
  <si>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</si>
  <si>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</si>
  <si>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</si>
  <si>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</si>
  <si>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</si>
  <si>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</si>
  <si>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</si>
  <si>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</si>
  <si>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</si>
  <si>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</si>
  <si>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</si>
  <si>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</si>
  <si>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</si>
  <si>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</si>
  <si>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</si>
  <si>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</si>
  <si>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</si>
  <si>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</si>
  <si>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</si>
  <si>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</si>
  <si>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</si>
  <si>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</si>
  <si>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</si>
  <si>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</si>
  <si>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</si>
  <si>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</si>
  <si>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</si>
  <si>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</si>
  <si>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</si>
  <si>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</si>
  <si>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</si>
  <si>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</si>
  <si>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</si>
  <si>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</si>
  <si>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</si>
  <si>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</si>
  <si>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</si>
  <si>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</si>
  <si>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</si>
  <si>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</si>
  <si>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</si>
  <si>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</si>
  <si>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</si>
  <si>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</si>
  <si>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</si>
  <si>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</si>
  <si>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</si>
  <si>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</si>
  <si>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</si>
  <si>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</si>
  <si>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</si>
  <si>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</si>
  <si>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</si>
  <si>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</si>
  <si>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</si>
  <si>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</si>
  <si>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</si>
  <si>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</si>
  <si>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</si>
  <si>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</si>
  <si>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</si>
  <si>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</si>
  <si>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</si>
  <si>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</si>
  <si>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</si>
  <si>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</si>
  <si>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</si>
  <si>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</si>
  <si>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</si>
  <si>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</si>
  <si>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</si>
  <si>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</si>
  <si>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</si>
  <si>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</si>
  <si>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</si>
  <si>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</si>
  <si>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</si>
  <si>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</si>
  <si>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</si>
  <si>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</si>
  <si>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</si>
  <si>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</si>
  <si>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</si>
  <si>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</si>
  <si>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</si>
  <si>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</si>
  <si>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</si>
  <si>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</si>
  <si>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</si>
  <si>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</si>
  <si>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</si>
  <si>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</si>
  <si>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</si>
  <si>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</si>
  <si>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</si>
  <si>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</si>
  <si>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</si>
  <si>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</si>
  <si>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</si>
  <si>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</si>
  <si>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</si>
  <si>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</si>
  <si>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</si>
  <si>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</si>
  <si>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</si>
  <si>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</si>
  <si>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</si>
  <si>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</si>
  <si>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</si>
  <si>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</si>
  <si>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</si>
  <si>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</si>
  <si>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</si>
  <si>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</si>
  <si>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</si>
  <si>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</si>
  <si>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</si>
  <si>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</si>
  <si>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</si>
  <si>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</si>
  <si>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</si>
  <si>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</si>
  <si>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</si>
  <si>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</si>
  <si>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</si>
  <si>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</si>
  <si>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</si>
  <si>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</si>
  <si>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</si>
  <si>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</si>
  <si>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</si>
  <si>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</si>
  <si>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</si>
  <si>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</si>
  <si>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</si>
  <si>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</si>
  <si>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</si>
  <si>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</si>
  <si>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</si>
  <si>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</si>
  <si>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</si>
  <si>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</si>
  <si>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</si>
  <si>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</si>
  <si>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</si>
  <si>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</si>
  <si>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</si>
  <si>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</si>
  <si>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</si>
  <si>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</si>
  <si>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</si>
  <si>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</si>
  <si>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</si>
  <si>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</si>
  <si>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</si>
  <si>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</si>
  <si>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</si>
  <si>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</si>
  <si>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</si>
  <si>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</si>
  <si>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</si>
  <si>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</si>
  <si>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</si>
  <si>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</si>
  <si>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</si>
  <si>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</si>
  <si>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</si>
  <si>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</si>
  <si>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</si>
  <si>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</si>
  <si>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</si>
  <si>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</si>
  <si>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</si>
  <si>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</si>
  <si>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</si>
  <si>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</si>
  <si>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</si>
  <si>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</si>
  <si>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</si>
  <si>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</si>
  <si>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</si>
  <si>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</si>
  <si>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</si>
  <si>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</si>
  <si>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</si>
  <si>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</si>
  <si>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</si>
  <si>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</si>
  <si>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</si>
  <si>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</si>
  <si>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</si>
  <si>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</si>
  <si>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</si>
  <si>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</si>
  <si>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</si>
  <si>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</si>
  <si>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</si>
  <si>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</si>
  <si>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</si>
  <si>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</si>
  <si>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</si>
  <si>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</si>
  <si>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</si>
  <si>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</si>
  <si>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</si>
  <si>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</si>
  <si>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</si>
  <si>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</si>
  <si>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</si>
  <si>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</si>
  <si>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</si>
  <si>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</si>
  <si>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</si>
  <si>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</si>
  <si>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</si>
  <si>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</si>
  <si>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</si>
  <si>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</si>
  <si>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</si>
  <si>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</si>
  <si>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</si>
  <si>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</si>
  <si>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</si>
  <si>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</si>
  <si>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</si>
  <si>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</si>
  <si>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</si>
  <si>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</si>
  <si>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</si>
  <si>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</si>
  <si>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</si>
  <si>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</si>
  <si>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</si>
  <si>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</si>
  <si>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</si>
  <si>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</si>
  <si>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</si>
  <si>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</si>
  <si>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</si>
  <si>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</si>
  <si>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</si>
  <si>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</si>
  <si>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</si>
  <si>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</si>
  <si>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</si>
  <si>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</si>
  <si>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</si>
  <si>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</si>
  <si>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</si>
  <si>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</si>
  <si>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</si>
  <si>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</si>
  <si>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</si>
  <si>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</si>
  <si>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</si>
  <si>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</si>
  <si>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</si>
  <si>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</si>
  <si>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</si>
  <si>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</si>
  <si>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</si>
  <si>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</si>
  <si>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</si>
  <si>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</si>
  <si>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</si>
  <si>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</si>
  <si>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</si>
  <si>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</si>
  <si>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</si>
  <si>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</si>
  <si>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</si>
  <si>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</si>
  <si>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</si>
  <si>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</si>
  <si>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</si>
  <si>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</si>
  <si>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</si>
  <si>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</si>
  <si>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</si>
  <si>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</si>
  <si>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</si>
  <si>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</si>
  <si>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</si>
  <si>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</si>
  <si>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</si>
  <si>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</si>
  <si>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</si>
  <si>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</si>
  <si>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</si>
  <si>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</si>
  <si>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</si>
  <si>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</si>
  <si>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</si>
  <si>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</si>
  <si>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</si>
  <si>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</si>
  <si>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</si>
  <si>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</si>
  <si>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</si>
  <si>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</si>
  <si>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</si>
  <si>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</si>
  <si>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</si>
  <si>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</si>
  <si>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</si>
  <si>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</si>
  <si>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</si>
  <si>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</si>
  <si>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</si>
  <si>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</si>
  <si>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</si>
  <si>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</si>
  <si>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</si>
  <si>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</si>
  <si>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</si>
  <si>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</si>
  <si>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</si>
  <si>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</si>
  <si>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</si>
  <si>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</si>
  <si>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</si>
  <si>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</si>
  <si>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</si>
  <si>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</si>
  <si>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</si>
  <si>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</si>
  <si>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</si>
  <si>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</si>
  <si>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</si>
  <si>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</si>
  <si>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</si>
  <si>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</si>
  <si>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</si>
  <si>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</si>
  <si>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</si>
  <si>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</si>
  <si>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</si>
  <si>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</si>
  <si>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</si>
  <si>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</si>
  <si>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</si>
  <si>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</si>
  <si>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</si>
  <si>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</si>
  <si>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</si>
  <si>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</si>
  <si>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</si>
  <si>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</si>
  <si>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</si>
  <si>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</si>
  <si>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</si>
  <si>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</si>
  <si>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</si>
  <si>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</si>
  <si>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</si>
  <si>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</si>
  <si>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</si>
  <si>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</si>
  <si>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</si>
  <si>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</si>
  <si>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</si>
  <si>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</si>
  <si>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</si>
  <si>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</si>
  <si>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</si>
  <si>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</si>
  <si>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</si>
  <si>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</si>
  <si>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</si>
  <si>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</si>
  <si>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</si>
  <si>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</si>
  <si>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</si>
  <si>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</si>
  <si>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</si>
  <si>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</si>
  <si>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</si>
  <si>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</si>
  <si>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</si>
  <si>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</si>
  <si>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</si>
  <si>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</si>
  <si>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</si>
  <si>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</si>
  <si>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</si>
  <si>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</si>
  <si>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</si>
  <si>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</si>
  <si>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</si>
  <si>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</si>
  <si>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</si>
  <si>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</si>
  <si>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</si>
  <si>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</si>
  <si>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</si>
  <si>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</si>
  <si>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</si>
  <si>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</si>
  <si>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</si>
  <si>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</si>
  <si>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</si>
  <si>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</si>
  <si>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</si>
  <si>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</si>
  <si>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</si>
  <si>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</si>
  <si>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</si>
  <si>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</si>
  <si>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</si>
  <si>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</si>
  <si>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</si>
  <si>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</si>
  <si>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</si>
  <si>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</si>
  <si>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</si>
  <si>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</si>
  <si>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</si>
  <si>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</si>
  <si>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</si>
  <si>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</si>
  <si>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</si>
  <si>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</si>
  <si>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</si>
  <si>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</si>
  <si>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</si>
  <si>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</si>
  <si>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</si>
  <si>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</si>
  <si>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</si>
  <si>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</si>
  <si>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</si>
  <si>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</si>
  <si>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</si>
  <si>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</si>
  <si>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</si>
  <si>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</si>
  <si>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</si>
  <si>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</si>
  <si>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</si>
  <si>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</si>
  <si>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</si>
  <si>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</si>
  <si>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</si>
  <si>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</si>
  <si>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</si>
  <si>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</si>
  <si>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</si>
  <si>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</si>
  <si>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</si>
  <si>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</si>
  <si>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</si>
  <si>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</si>
  <si>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</si>
  <si>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</si>
  <si>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</si>
  <si>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</si>
  <si>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</si>
  <si>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</si>
  <si>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</si>
  <si>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</si>
  <si>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</si>
  <si>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</si>
  <si>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</si>
  <si>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</si>
  <si>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</si>
  <si>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</si>
  <si>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</si>
  <si>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</si>
  <si>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</si>
  <si>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</si>
  <si>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</si>
  <si>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</si>
  <si>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</si>
  <si>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</si>
  <si>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</si>
  <si>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</si>
  <si>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</si>
  <si>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</si>
  <si>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</si>
  <si>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</si>
  <si>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</si>
  <si>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</si>
  <si>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</si>
  <si>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</si>
  <si>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</si>
  <si>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</si>
  <si>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</si>
  <si>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</si>
  <si>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</si>
  <si>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</si>
  <si>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</si>
  <si>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</si>
  <si>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</si>
  <si>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</si>
  <si>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</si>
  <si>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</si>
  <si>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</si>
  <si>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</si>
  <si>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</si>
  <si>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</si>
  <si>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</si>
  <si>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</si>
  <si>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</si>
  <si>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</si>
  <si>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</si>
  <si>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</si>
  <si>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</si>
  <si>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</si>
  <si>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</si>
  <si>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</si>
  <si>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</si>
  <si>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</si>
  <si>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</si>
  <si>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</si>
  <si>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</si>
  <si>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</si>
  <si>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</si>
  <si>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</si>
  <si>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</si>
  <si>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</si>
  <si>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</si>
  <si>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</si>
  <si>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</si>
  <si>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</si>
  <si>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</si>
  <si>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</si>
  <si>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</si>
  <si>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</si>
  <si>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</si>
  <si>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</si>
  <si>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</si>
  <si>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</si>
  <si>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</si>
  <si>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</si>
  <si>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</si>
  <si>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</si>
  <si>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</si>
  <si>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</si>
  <si>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</si>
  <si>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</si>
  <si>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</si>
  <si>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</si>
  <si>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</si>
  <si>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</si>
  <si>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</si>
  <si>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</si>
  <si>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</si>
  <si>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</si>
  <si>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</si>
  <si>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</si>
  <si>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</si>
  <si>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</si>
  <si>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</si>
  <si>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</si>
  <si>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</si>
  <si>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</si>
  <si>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</si>
  <si>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</si>
  <si>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</si>
  <si>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</si>
  <si>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</si>
  <si>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</si>
  <si>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</si>
  <si>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</si>
  <si>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</si>
  <si>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</si>
  <si>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</si>
  <si>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</si>
  <si>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</si>
  <si>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</si>
  <si>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</si>
  <si>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</si>
  <si>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</si>
  <si>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</si>
  <si>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</si>
  <si>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</si>
  <si>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</si>
  <si>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</si>
  <si>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</si>
  <si>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</si>
  <si>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</si>
  <si>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</si>
  <si>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</si>
  <si>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</si>
  <si>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</si>
  <si>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</si>
  <si>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</si>
  <si>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</si>
  <si>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</si>
  <si>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</si>
  <si>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</si>
  <si>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</si>
  <si>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</si>
  <si>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</si>
  <si>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</si>
  <si>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</si>
  <si>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</si>
  <si>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</si>
  <si>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</si>
  <si>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</si>
  <si>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</si>
  <si>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</si>
  <si>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</si>
  <si>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</si>
  <si>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</si>
  <si>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</si>
  <si>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</si>
  <si>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</si>
  <si>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</si>
  <si>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</si>
  <si>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</si>
  <si>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</si>
  <si>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</si>
  <si>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</si>
  <si>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</si>
  <si>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</si>
  <si>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</si>
  <si>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</si>
  <si>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</si>
  <si>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</si>
  <si>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</si>
  <si>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</si>
  <si>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</si>
  <si>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</si>
  <si>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</si>
  <si>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</si>
  <si>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</si>
  <si>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</si>
  <si>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</si>
  <si>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</si>
  <si>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</si>
  <si>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</si>
  <si>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</si>
  <si>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</si>
  <si>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</si>
  <si>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</si>
  <si>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</si>
  <si>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</si>
  <si>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</si>
  <si>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</si>
  <si>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</si>
  <si>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</si>
  <si>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</si>
  <si>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</si>
  <si>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</si>
  <si>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</si>
  <si>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</si>
  <si>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</si>
  <si>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</si>
  <si>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</si>
  <si>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</si>
  <si>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</si>
  <si>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</si>
  <si>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</si>
  <si>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</si>
  <si>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</si>
  <si>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</si>
  <si>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</si>
  <si>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</si>
  <si>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</si>
  <si>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</si>
  <si>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</si>
  <si>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</si>
  <si>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</si>
  <si>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</si>
  <si>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</si>
  <si>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</si>
  <si>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</si>
  <si>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</si>
  <si>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</si>
  <si>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</si>
  <si>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</si>
  <si>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</si>
  <si>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</si>
  <si>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</si>
  <si>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</si>
  <si>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</si>
  <si>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</si>
  <si>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</si>
  <si>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</si>
  <si>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</si>
  <si>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</si>
  <si>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</si>
  <si>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</si>
  <si>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</si>
  <si>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</si>
  <si>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</si>
  <si>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</si>
  <si>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</si>
  <si>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</si>
  <si>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</si>
  <si>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</si>
  <si>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</si>
  <si>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</si>
  <si>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</si>
  <si>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</si>
  <si>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</si>
  <si>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</si>
  <si>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</si>
  <si>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</si>
  <si>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</si>
  <si>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</si>
  <si>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</si>
  <si>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</si>
  <si>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</si>
  <si>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</si>
  <si>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</si>
  <si>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</si>
  <si>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</si>
  <si>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</si>
  <si>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</si>
  <si>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</si>
  <si>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</si>
  <si>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</si>
  <si>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</si>
  <si>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</si>
  <si>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</si>
  <si>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</si>
  <si>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</si>
  <si>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</si>
  <si>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</si>
  <si>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</si>
  <si>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</si>
  <si>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</si>
  <si>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</si>
  <si>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</si>
  <si>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</si>
  <si>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</si>
  <si>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</si>
  <si>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</si>
  <si>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</si>
  <si>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</si>
  <si>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</si>
  <si>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</si>
  <si>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</si>
  <si>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</si>
  <si>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</si>
  <si>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</si>
  <si>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</si>
  <si>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</si>
  <si>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</si>
  <si>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</si>
  <si>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</si>
  <si>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</si>
  <si>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</si>
  <si>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</si>
  <si>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</si>
  <si>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</si>
  <si>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</si>
  <si>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</si>
  <si>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</si>
  <si>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</si>
  <si>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</si>
  <si>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</si>
  <si>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</si>
  <si>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</si>
  <si>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</si>
  <si>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</si>
  <si>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</si>
  <si>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</si>
  <si>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</si>
  <si>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</si>
  <si>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</si>
  <si>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</si>
  <si>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</si>
  <si>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</si>
  <si>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</si>
  <si>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</si>
  <si>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</si>
  <si>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</si>
  <si>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</si>
  <si>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</si>
  <si>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</si>
  <si>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</si>
  <si>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</si>
  <si>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</si>
  <si>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</si>
  <si>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</si>
  <si>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</si>
  <si>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</si>
  <si>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</si>
  <si>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</si>
  <si>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</si>
  <si>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</si>
  <si>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</si>
  <si>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</si>
  <si>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</si>
  <si>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</si>
  <si>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</si>
  <si>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</si>
  <si>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</si>
  <si>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</si>
  <si>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</si>
  <si>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</si>
  <si>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</si>
  <si>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</si>
  <si>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</si>
  <si>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</si>
  <si>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</si>
  <si>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</si>
  <si>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</si>
  <si>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</si>
  <si>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</si>
  <si>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</si>
  <si>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</si>
  <si>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</si>
  <si>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</si>
  <si>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</si>
  <si>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</si>
  <si>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</si>
  <si>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</si>
  <si>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</si>
  <si>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</si>
  <si>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</si>
  <si>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</si>
  <si>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</si>
  <si>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</si>
  <si>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</si>
  <si>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</si>
  <si>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</si>
  <si>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</si>
  <si>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</si>
  <si>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</si>
  <si>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</si>
  <si>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</si>
  <si>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</si>
  <si>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</si>
  <si>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</si>
  <si>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</si>
  <si>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</si>
  <si>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</si>
  <si>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</si>
  <si>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</si>
  <si>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</si>
  <si>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</si>
  <si>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</si>
  <si>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</si>
  <si>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</si>
  <si>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</si>
  <si>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</si>
  <si>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</si>
  <si>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</si>
  <si>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</si>
  <si>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</si>
  <si>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</si>
  <si>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</si>
  <si>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</si>
  <si>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</si>
  <si>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</si>
  <si>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</si>
  <si>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</si>
  <si>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</si>
  <si>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</si>
  <si>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</si>
  <si>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</si>
  <si>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</si>
  <si>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</si>
  <si>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</si>
  <si>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</si>
  <si>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</si>
  <si>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</si>
  <si>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</si>
  <si>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</si>
  <si>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</si>
  <si>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</si>
  <si>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</si>
  <si>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</si>
  <si>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</si>
  <si>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</si>
  <si>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</si>
  <si>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</si>
  <si>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</si>
  <si>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</si>
  <si>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</si>
  <si>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</si>
  <si>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</si>
  <si>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</si>
  <si>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</si>
  <si>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</si>
  <si>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</si>
  <si>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</si>
  <si>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</si>
  <si>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</si>
  <si>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</si>
  <si>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</si>
  <si>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</si>
  <si>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</si>
  <si>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</si>
  <si>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</si>
  <si>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</si>
  <si>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</si>
  <si>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</si>
  <si>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</si>
  <si>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</si>
  <si>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</si>
  <si>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</si>
  <si>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</si>
  <si>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</si>
  <si>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</si>
  <si>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</si>
  <si>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</si>
  <si>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</si>
  <si>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</si>
  <si>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</si>
  <si>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</si>
  <si>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</si>
  <si>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</si>
  <si>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</si>
  <si>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</si>
  <si>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</si>
  <si>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</si>
  <si>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</si>
  <si>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</si>
  <si>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</si>
  <si>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</si>
  <si>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</si>
  <si>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</si>
  <si>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</si>
  <si>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</si>
  <si>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</si>
  <si>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</si>
  <si>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</si>
  <si>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</si>
  <si>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</si>
  <si>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</si>
  <si>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</si>
  <si>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</si>
  <si>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</si>
  <si>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</si>
  <si>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</si>
  <si>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</si>
  <si>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</si>
  <si>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</si>
  <si>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</si>
  <si>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</si>
  <si>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</si>
  <si>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</si>
  <si>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</si>
  <si>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</si>
  <si>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</si>
  <si>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</si>
  <si>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</si>
  <si>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</si>
  <si>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</si>
  <si>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</si>
  <si>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</si>
  <si>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</si>
  <si>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</si>
  <si>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</si>
  <si>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</si>
  <si>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</si>
  <si>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</si>
  <si>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</si>
  <si>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</si>
  <si>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</si>
  <si>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</si>
  <si>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</si>
  <si>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</si>
  <si>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</si>
  <si>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</si>
  <si>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</si>
  <si>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</si>
  <si>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</si>
  <si>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</si>
  <si>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</si>
  <si>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</si>
  <si>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</si>
  <si>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</si>
  <si>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</si>
  <si>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</si>
  <si>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</si>
  <si>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</si>
  <si>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</si>
  <si>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</si>
  <si>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</si>
  <si>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</si>
  <si>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</si>
  <si>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</si>
  <si>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</si>
  <si>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</si>
  <si>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</si>
  <si>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</si>
  <si>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</si>
  <si>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</si>
  <si>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</si>
  <si>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</si>
  <si>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</si>
  <si>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</si>
  <si>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</si>
  <si>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</si>
  <si>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</si>
  <si>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</si>
  <si>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</si>
  <si>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</si>
  <si>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</si>
  <si>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</si>
  <si>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</si>
  <si>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</si>
  <si>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</si>
  <si>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</si>
  <si>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</si>
  <si>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</si>
  <si>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</si>
  <si>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</si>
  <si>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</si>
  <si>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</si>
  <si>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</si>
  <si>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</si>
  <si>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</si>
  <si>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</si>
  <si>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</si>
  <si>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</si>
  <si>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</si>
  <si>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</si>
  <si>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</si>
  <si>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</si>
  <si>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</si>
  <si>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</si>
  <si>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</si>
  <si>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</si>
  <si>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</si>
  <si>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</si>
  <si>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</si>
  <si>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</si>
  <si>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</si>
  <si>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</si>
  <si>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</si>
  <si>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</si>
  <si>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</si>
  <si>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</si>
  <si>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</si>
  <si>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</si>
  <si>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</si>
  <si>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</si>
  <si>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</si>
  <si>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</si>
  <si>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</si>
  <si>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</si>
  <si>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</si>
  <si>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</si>
  <si>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</si>
  <si>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</si>
  <si>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</si>
  <si>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</si>
  <si>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</si>
  <si>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</si>
  <si>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</si>
  <si>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</si>
  <si>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</si>
  <si>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</si>
  <si>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</si>
  <si>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</si>
  <si>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</si>
  <si>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</si>
  <si>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</si>
  <si>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</si>
  <si>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</si>
  <si>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</si>
  <si>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</si>
  <si>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</si>
  <si>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</si>
  <si>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</si>
  <si>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</si>
  <si>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</si>
  <si>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</si>
  <si>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</si>
  <si>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</si>
  <si>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</si>
  <si>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</si>
  <si>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</si>
  <si>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</si>
  <si>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</si>
  <si>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</si>
  <si>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</si>
  <si>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</si>
  <si>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</si>
  <si>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</si>
  <si>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</si>
  <si>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</si>
  <si>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</si>
  <si>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</si>
  <si>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</si>
  <si>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</si>
  <si>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</si>
  <si>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</si>
  <si>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</si>
  <si>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</si>
  <si>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</si>
  <si>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</si>
  <si>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</si>
  <si>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</si>
  <si>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</si>
  <si>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</si>
  <si>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</si>
  <si>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</si>
  <si>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</si>
  <si>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</si>
  <si>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</si>
  <si>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</si>
  <si>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</si>
  <si>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</si>
  <si>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</si>
  <si>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</si>
  <si>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</si>
  <si>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</si>
  <si>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</si>
  <si>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</si>
  <si>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</si>
  <si>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</si>
  <si>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</si>
  <si>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</si>
  <si>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</si>
  <si>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</si>
  <si>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</si>
  <si>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</si>
  <si>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</si>
  <si>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</si>
  <si>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</si>
  <si>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</si>
  <si>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</si>
  <si>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</si>
  <si>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</si>
  <si>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</si>
  <si>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</si>
  <si>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</si>
  <si>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</si>
  <si>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</si>
  <si>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</si>
  <si>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</si>
  <si>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</si>
  <si>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</si>
  <si>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</si>
  <si>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</si>
  <si>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</si>
  <si>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</si>
  <si>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</si>
  <si>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</si>
  <si>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</si>
  <si>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</si>
  <si>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</si>
  <si>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</si>
  <si>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</si>
  <si>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</si>
  <si>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</si>
  <si>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</si>
  <si>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</si>
  <si>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</si>
  <si>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</si>
  <si>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</si>
  <si>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</si>
  <si>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</si>
  <si>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</si>
  <si>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</si>
  <si>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</si>
  <si>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</si>
  <si>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</si>
  <si>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</si>
  <si>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</si>
  <si>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</si>
  <si>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</si>
  <si>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</si>
  <si>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</si>
  <si>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</si>
  <si>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</si>
  <si>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</si>
  <si>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</si>
  <si>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</si>
  <si>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</si>
  <si>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</si>
  <si>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</si>
  <si>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</si>
  <si>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</si>
  <si>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</si>
  <si>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</si>
  <si>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</si>
  <si>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</si>
  <si>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</si>
  <si>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</si>
  <si>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</si>
  <si>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</si>
  <si>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</si>
  <si>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</si>
  <si>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</si>
  <si>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</si>
  <si>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</si>
  <si>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</si>
  <si>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</si>
  <si>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</si>
  <si>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</si>
  <si>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</si>
  <si>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</si>
  <si>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</si>
  <si>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</si>
  <si>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</si>
  <si>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</si>
  <si>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</si>
  <si>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</si>
  <si>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</si>
  <si>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</si>
  <si>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</si>
  <si>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</si>
  <si>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</si>
  <si>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</si>
  <si>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</si>
  <si>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</si>
  <si>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</si>
  <si>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</si>
  <si>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</si>
  <si>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</si>
  <si>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</si>
  <si>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</si>
  <si>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</si>
  <si>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</si>
  <si>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</si>
  <si>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</si>
  <si>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</si>
  <si>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</si>
  <si>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</si>
  <si>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</si>
  <si>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</si>
  <si>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</si>
  <si>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</si>
  <si>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</si>
  <si>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</si>
  <si>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</si>
  <si>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</si>
  <si>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</si>
  <si>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</si>
  <si>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</si>
  <si>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</si>
  <si>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</si>
  <si>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</si>
  <si>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</si>
  <si>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</si>
  <si>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</si>
  <si>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</si>
  <si>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</si>
  <si>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</si>
  <si>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</si>
  <si>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</si>
  <si>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</si>
  <si>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</si>
  <si>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</si>
  <si>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</si>
  <si>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</si>
  <si>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</si>
  <si>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</si>
  <si>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</si>
  <si>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</si>
  <si>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</si>
  <si>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</si>
  <si>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</si>
  <si>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</si>
  <si>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</si>
  <si>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</si>
  <si>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</si>
  <si>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</si>
  <si>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</si>
  <si>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</si>
  <si>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</si>
  <si>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</si>
  <si>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</si>
  <si>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</si>
  <si>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</si>
  <si>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</si>
  <si>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</si>
  <si>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</si>
  <si>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</si>
  <si>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</si>
  <si>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</si>
  <si>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</si>
  <si>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</si>
  <si>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</si>
  <si>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</si>
  <si>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</si>
  <si>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</si>
  <si>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</si>
  <si>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</si>
  <si>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</si>
  <si>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</si>
  <si>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</si>
  <si>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</si>
  <si>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</si>
  <si>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</si>
  <si>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</si>
  <si>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</si>
  <si>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</si>
  <si>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</si>
  <si>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</si>
  <si>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</si>
  <si>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</si>
  <si>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</si>
  <si>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</si>
  <si>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</si>
  <si>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</si>
  <si>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</si>
  <si>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</si>
  <si>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</si>
  <si>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</si>
  <si>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</si>
  <si>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</si>
  <si>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</si>
  <si>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</si>
  <si>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</si>
  <si>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</si>
  <si>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</si>
  <si>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</si>
  <si>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</si>
  <si>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</si>
  <si>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</si>
  <si>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</si>
  <si>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</si>
  <si>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</si>
  <si>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</si>
  <si>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</si>
  <si>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</si>
  <si>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</si>
  <si>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</si>
  <si>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</si>
  <si>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</si>
  <si>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</si>
  <si>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</si>
  <si>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</si>
  <si>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</si>
  <si>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</si>
  <si>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</si>
  <si>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</si>
  <si>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</si>
  <si>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</si>
  <si>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</si>
  <si>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</si>
  <si>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</si>
  <si>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</si>
  <si>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</si>
  <si>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</si>
  <si>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</si>
  <si>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</si>
  <si>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</si>
  <si>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</si>
  <si>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</si>
  <si>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</si>
  <si>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</si>
  <si>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</si>
  <si>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</si>
  <si>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</si>
  <si>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</si>
  <si>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</si>
  <si>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</si>
  <si>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</si>
  <si>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</si>
  <si>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</si>
  <si>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</si>
  <si>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</si>
  <si>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</si>
  <si>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</si>
  <si>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</si>
  <si>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</si>
  <si>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</si>
  <si>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</si>
  <si>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</si>
  <si>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</si>
  <si>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</si>
  <si>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</si>
  <si>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</si>
  <si>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</si>
  <si>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</si>
  <si>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</si>
  <si>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</si>
  <si>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</si>
  <si>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</si>
  <si>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</si>
  <si>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</si>
  <si>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</si>
  <si>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</si>
  <si>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</si>
  <si>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</si>
  <si>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</si>
  <si>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</si>
  <si>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</si>
  <si>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</si>
  <si>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</si>
  <si>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</si>
  <si>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</si>
  <si>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</si>
  <si>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</si>
  <si>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</si>
  <si>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</si>
  <si>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</si>
  <si>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</si>
  <si>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</si>
  <si>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</si>
  <si>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</si>
  <si>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</si>
  <si>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</si>
  <si>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</si>
  <si>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</si>
  <si>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</si>
  <si>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</si>
  <si>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</si>
  <si>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</si>
  <si>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</si>
  <si>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</si>
  <si>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</si>
  <si>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</si>
  <si>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</si>
  <si>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</si>
  <si>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</si>
  <si>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</si>
  <si>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</si>
  <si>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</si>
  <si>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</si>
  <si>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</si>
  <si>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</si>
  <si>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</si>
  <si>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</si>
  <si>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</si>
  <si>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</si>
  <si>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</si>
  <si>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</si>
  <si>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</si>
  <si>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</si>
  <si>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</si>
  <si>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</si>
  <si>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</si>
  <si>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</si>
  <si>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</si>
  <si>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</si>
  <si>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</si>
  <si>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</si>
  <si>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</si>
  <si>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</si>
  <si>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</si>
  <si>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</si>
  <si>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</si>
  <si>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</si>
  <si>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</si>
  <si>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</si>
  <si>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</si>
  <si>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</si>
  <si>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</si>
  <si>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</si>
  <si>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</si>
  <si>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</si>
  <si>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</si>
  <si>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</si>
  <si>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</si>
  <si>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</si>
  <si>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</si>
  <si>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</si>
  <si>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</si>
  <si>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</si>
  <si>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</si>
  <si>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</si>
  <si>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</si>
  <si>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</si>
  <si>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</si>
  <si>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</si>
  <si>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</si>
  <si>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</si>
  <si>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</si>
  <si>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</si>
  <si>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</si>
  <si>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</si>
  <si>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</si>
  <si>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</si>
  <si>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</si>
  <si>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</si>
  <si>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</si>
  <si>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</si>
  <si>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</si>
  <si>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</si>
  <si>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</si>
  <si>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</si>
  <si>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</si>
  <si>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</si>
  <si>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</si>
  <si>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</si>
  <si>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</si>
  <si>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</si>
  <si>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</si>
  <si>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</si>
  <si>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</si>
  <si>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</si>
  <si>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</si>
  <si>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</si>
  <si>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</si>
  <si>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</si>
  <si>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</si>
  <si>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</si>
  <si>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</si>
  <si>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</si>
  <si>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</si>
  <si>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</si>
  <si>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</si>
  <si>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</si>
  <si>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</si>
  <si>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</si>
  <si>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</si>
  <si>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</si>
  <si>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</si>
  <si>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</si>
  <si>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</si>
  <si>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</si>
  <si>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</si>
  <si>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</si>
  <si>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</si>
  <si>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</si>
  <si>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</si>
  <si>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</si>
  <si>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</si>
  <si>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</si>
  <si>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</si>
  <si>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</si>
  <si>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</si>
  <si>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</si>
  <si>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</si>
  <si>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</si>
  <si>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</si>
  <si>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</si>
  <si>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</si>
  <si>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</si>
  <si>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</si>
  <si>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</si>
  <si>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</si>
  <si>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</si>
  <si>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</si>
  <si>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</si>
  <si>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</si>
  <si>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</si>
  <si>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</si>
  <si>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</si>
  <si>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</si>
  <si>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</si>
  <si>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</si>
  <si>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</si>
  <si>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</si>
  <si>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</si>
  <si>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</si>
  <si>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</si>
  <si>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</si>
  <si>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</si>
  <si>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</si>
  <si>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</si>
  <si>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</si>
  <si>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</si>
  <si>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</si>
  <si>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</si>
  <si>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</si>
  <si>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</si>
  <si>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</si>
  <si>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</si>
  <si>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</si>
  <si>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</si>
  <si>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</si>
  <si>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</si>
  <si>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</si>
  <si>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</si>
  <si>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</si>
  <si>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</si>
  <si>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</si>
  <si>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</si>
  <si>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</si>
  <si>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</si>
  <si>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</si>
  <si>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</si>
  <si>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</si>
  <si>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</si>
  <si>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</si>
  <si>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</si>
  <si>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</si>
  <si>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</si>
  <si>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</si>
  <si>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</si>
  <si>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</si>
  <si>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</si>
  <si>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</si>
  <si>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</si>
  <si>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</si>
  <si>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</si>
  <si>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</si>
  <si>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</si>
  <si>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</si>
  <si>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</si>
  <si>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</si>
  <si>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</si>
  <si>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</si>
  <si>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</si>
  <si>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</si>
  <si>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</si>
  <si>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</si>
  <si>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</si>
  <si>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</si>
  <si>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</si>
  <si>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</si>
  <si>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</si>
  <si>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</si>
  <si>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</si>
  <si>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</si>
  <si>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</si>
  <si>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</si>
  <si>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</si>
  <si>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</si>
  <si>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</si>
  <si>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</si>
  <si>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</si>
  <si>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</si>
  <si>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</si>
  <si>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</si>
  <si>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</si>
  <si>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</si>
  <si>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</si>
  <si>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</si>
  <si>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</si>
  <si>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</si>
  <si>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</si>
  <si>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</si>
  <si>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</si>
  <si>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</si>
  <si>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</si>
  <si>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</si>
  <si>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</si>
  <si>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</si>
  <si>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</si>
  <si>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</si>
  <si>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</si>
  <si>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</si>
  <si>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</si>
  <si>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</si>
  <si>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</si>
  <si>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</si>
  <si>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</si>
  <si>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</si>
  <si>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</si>
  <si>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</si>
  <si>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</si>
  <si>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</si>
  <si>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</si>
  <si>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</si>
  <si>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</si>
  <si>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</si>
  <si>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</si>
  <si>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</si>
  <si>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</si>
  <si>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</si>
  <si>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</si>
  <si>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</si>
  <si>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</si>
  <si>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</si>
  <si>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</si>
  <si>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</si>
  <si>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</si>
  <si>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</si>
  <si>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</si>
  <si>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</si>
  <si>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</si>
  <si>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</si>
  <si>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</si>
  <si>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</si>
  <si>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</si>
  <si>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</si>
  <si>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</si>
  <si>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</si>
  <si>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</si>
  <si>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</si>
  <si>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</si>
  <si>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</si>
  <si>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</si>
  <si>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</si>
  <si>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</si>
  <si>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</si>
  <si>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</si>
  <si>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</si>
  <si>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</si>
  <si>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</si>
  <si>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</si>
  <si>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</si>
  <si>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</si>
  <si>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</si>
  <si>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</si>
  <si>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</si>
  <si>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</si>
  <si>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</si>
  <si>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</si>
  <si>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</si>
  <si>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</si>
  <si>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</si>
  <si>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</si>
  <si>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</si>
  <si>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</si>
  <si>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</si>
  <si>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</si>
  <si>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</si>
  <si>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</si>
  <si>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</si>
  <si>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</si>
  <si>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</si>
  <si>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</si>
  <si>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</si>
  <si>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</si>
  <si>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</si>
  <si>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</si>
  <si>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</si>
  <si>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</si>
  <si>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</si>
  <si>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</si>
  <si>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</si>
  <si>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</si>
  <si>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</si>
  <si>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</si>
  <si>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</si>
  <si>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</si>
  <si>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</si>
  <si>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</si>
  <si>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</si>
  <si>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</si>
  <si>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</si>
  <si>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</si>
  <si>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</si>
  <si>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</si>
  <si>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</si>
  <si>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</si>
  <si>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</si>
  <si>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</si>
  <si>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</si>
  <si>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</si>
  <si>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</si>
  <si>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</si>
  <si>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</si>
  <si>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</si>
  <si>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</si>
  <si>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</si>
  <si>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</si>
  <si>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</si>
  <si>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</si>
  <si>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</si>
  <si>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</si>
  <si>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</si>
  <si>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</si>
  <si>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</si>
  <si>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</si>
  <si>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</si>
  <si>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</si>
  <si>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</si>
  <si>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</si>
  <si>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</si>
  <si>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</si>
  <si>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</si>
  <si>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</si>
  <si>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</si>
  <si>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</si>
  <si>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</si>
  <si>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</si>
  <si>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</si>
  <si>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</si>
  <si>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</si>
  <si>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</si>
  <si>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</si>
  <si>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</si>
  <si>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</si>
  <si>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</si>
  <si>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</si>
  <si>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</si>
  <si>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</si>
  <si>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</si>
  <si>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</si>
  <si>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</si>
  <si>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</si>
  <si>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</si>
  <si>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</si>
  <si>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</si>
  <si>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</si>
  <si>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</si>
  <si>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</si>
  <si>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</si>
  <si>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</si>
  <si>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</si>
  <si>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</si>
  <si>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</si>
  <si>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</si>
  <si>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</si>
  <si>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</si>
  <si>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</si>
  <si>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</si>
  <si>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</si>
  <si>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</si>
  <si>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</si>
  <si>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</si>
  <si>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</si>
  <si>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</si>
  <si>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</si>
  <si>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</si>
  <si>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</si>
  <si>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</si>
  <si>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</si>
  <si>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</si>
  <si>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</si>
  <si>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</si>
  <si>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</si>
  <si>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</si>
  <si>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</si>
  <si>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</si>
  <si>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</si>
  <si>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</si>
  <si>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</si>
  <si>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</si>
  <si>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</si>
  <si>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</si>
  <si>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</si>
  <si>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</si>
  <si>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</si>
  <si>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</si>
  <si>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</si>
  <si>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</si>
  <si>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</si>
  <si>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</si>
  <si>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</si>
  <si>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</si>
  <si>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</si>
  <si>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</si>
  <si>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</si>
  <si>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</si>
  <si>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</si>
  <si>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</si>
  <si>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</si>
  <si>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</si>
  <si>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</si>
  <si>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</si>
  <si>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</si>
  <si>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</si>
  <si>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</si>
  <si>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</si>
  <si>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</si>
  <si>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</si>
  <si>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</si>
  <si>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</si>
  <si>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</si>
  <si>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</si>
  <si>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</si>
  <si>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</si>
  <si>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</si>
  <si>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</si>
  <si>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</si>
  <si>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</si>
  <si>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</si>
  <si>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</si>
  <si>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</si>
  <si>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</si>
  <si>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</si>
  <si>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</si>
  <si>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</si>
  <si>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</si>
  <si>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</si>
  <si>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</si>
  <si>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</si>
  <si>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</si>
  <si>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</si>
  <si>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</si>
  <si>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</si>
  <si>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</si>
  <si>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</si>
  <si>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</si>
  <si>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</si>
  <si>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</si>
  <si>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</si>
  <si>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</si>
  <si>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</si>
  <si>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</si>
  <si>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</si>
  <si>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</si>
  <si>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</si>
  <si>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</si>
  <si>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</si>
  <si>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</si>
  <si>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</si>
  <si>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</si>
  <si>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</si>
  <si>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</si>
  <si>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</si>
  <si>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</si>
  <si>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</si>
  <si>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</si>
  <si>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</si>
  <si>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</si>
  <si>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</si>
  <si>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</si>
  <si>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</si>
  <si>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</si>
  <si>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</si>
  <si>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</si>
  <si>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</si>
  <si>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</si>
  <si>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</si>
  <si>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</si>
  <si>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</si>
  <si>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</si>
  <si>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</si>
  <si>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</si>
  <si>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</si>
  <si>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</si>
  <si>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</si>
  <si>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</si>
  <si>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</si>
  <si>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</si>
  <si>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</si>
  <si>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</si>
  <si>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</si>
  <si>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</si>
  <si>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</si>
  <si>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</si>
  <si>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</si>
  <si>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</si>
  <si>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</si>
  <si>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</si>
  <si>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</si>
  <si>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</si>
  <si>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</si>
  <si>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</si>
  <si>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</si>
  <si>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</si>
  <si>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</si>
  <si>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</si>
  <si>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</si>
  <si>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</si>
  <si>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</si>
  <si>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</si>
  <si>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</si>
  <si>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</si>
  <si>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</si>
  <si>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</si>
  <si>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</si>
  <si>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</si>
  <si>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</si>
  <si>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</si>
  <si>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</si>
  <si>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</si>
  <si>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</si>
  <si>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</si>
  <si>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</si>
  <si>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</si>
  <si>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</si>
  <si>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</si>
  <si>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</si>
  <si>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</si>
  <si>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</si>
  <si>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</si>
  <si>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</si>
  <si>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</si>
  <si>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</si>
  <si>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</si>
  <si>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</si>
  <si>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</si>
  <si>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</si>
  <si>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</si>
  <si>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</si>
  <si>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</si>
  <si>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</si>
  <si>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</si>
  <si>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</si>
  <si>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</si>
  <si>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</si>
  <si>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</si>
  <si>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</si>
  <si>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</si>
  <si>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</si>
  <si>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</si>
  <si>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</si>
  <si>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</si>
  <si>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</si>
  <si>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</si>
  <si>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</si>
  <si>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</si>
  <si>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</si>
  <si>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</si>
  <si>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</si>
  <si>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</si>
  <si>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</si>
  <si>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</si>
  <si>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</si>
  <si>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</si>
  <si>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</si>
  <si>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</si>
  <si>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</si>
  <si>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</si>
  <si>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</si>
  <si>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</si>
  <si>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</si>
  <si>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</si>
  <si>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</si>
  <si>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</si>
  <si>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</si>
  <si>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</si>
  <si>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</si>
  <si>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</si>
  <si>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</si>
  <si>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</si>
  <si>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</si>
  <si>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</si>
  <si>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</si>
  <si>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</si>
  <si>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</si>
  <si>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</si>
  <si>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</si>
  <si>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</si>
  <si>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</si>
  <si>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</si>
  <si>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</si>
  <si>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</si>
  <si>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</si>
  <si>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</si>
  <si>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</si>
  <si>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</si>
  <si>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</si>
  <si>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</si>
  <si>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</si>
  <si>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</si>
  <si>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</si>
  <si>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</si>
  <si>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</si>
  <si>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</si>
  <si>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</si>
  <si>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</si>
  <si>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</si>
  <si>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</si>
  <si>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</si>
  <si>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</si>
  <si>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</si>
  <si>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</si>
  <si>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</si>
  <si>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</si>
  <si>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</si>
  <si>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</si>
  <si>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</si>
  <si>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</si>
  <si>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</si>
  <si>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</si>
  <si>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</si>
  <si>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</si>
  <si>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</si>
  <si>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</si>
  <si>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</si>
  <si>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</si>
  <si>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</si>
  <si>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</si>
  <si>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</si>
  <si>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</si>
  <si>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</si>
  <si>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</si>
  <si>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</si>
  <si>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</si>
  <si>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</si>
  <si>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</si>
  <si>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</si>
  <si>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</si>
  <si>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</si>
  <si>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</si>
  <si>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</si>
  <si>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</si>
  <si>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</si>
  <si>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</si>
  <si>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</si>
  <si>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</si>
  <si>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</si>
  <si>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</si>
  <si>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</si>
  <si>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</si>
  <si>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</si>
  <si>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</si>
  <si>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</si>
  <si>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</si>
  <si>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</si>
  <si>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</si>
  <si>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</si>
  <si>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</si>
  <si>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</si>
  <si>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</si>
  <si>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</si>
  <si>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</si>
  <si>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</si>
  <si>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</si>
  <si>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</si>
  <si>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</si>
  <si>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</si>
  <si>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</si>
  <si>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</si>
  <si>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</si>
  <si>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</si>
  <si>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</si>
  <si>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</si>
  <si>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</si>
  <si>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</si>
  <si>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</si>
  <si>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</si>
  <si>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</si>
  <si>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</si>
  <si>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</si>
  <si>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</si>
  <si>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</si>
  <si>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</si>
  <si>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</si>
  <si>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</si>
  <si>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</si>
  <si>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</si>
  <si>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</si>
  <si>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</si>
  <si>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</si>
  <si>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</si>
  <si>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</si>
  <si>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</si>
  <si>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</si>
  <si>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</si>
  <si>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</si>
  <si>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</si>
  <si>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</si>
  <si>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</si>
  <si>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</si>
  <si>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</si>
  <si>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</si>
  <si>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</si>
  <si>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</si>
  <si>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</si>
  <si>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</si>
  <si>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</si>
  <si>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</si>
  <si>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</si>
  <si>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</si>
  <si>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</si>
  <si>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</si>
  <si>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</si>
  <si>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</si>
  <si>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</si>
  <si>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</si>
  <si>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</si>
  <si>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</si>
  <si>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</si>
  <si>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</si>
  <si>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</si>
  <si>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</si>
  <si>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</si>
  <si>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</si>
  <si>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</si>
  <si>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</si>
  <si>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</si>
  <si>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</si>
  <si>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</si>
  <si>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</si>
  <si>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</si>
  <si>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</si>
  <si>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</si>
  <si>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</si>
  <si>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</si>
  <si>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</si>
  <si>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</si>
  <si>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</si>
  <si>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</si>
  <si>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</si>
  <si>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</si>
  <si>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</si>
  <si>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</si>
  <si>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</si>
  <si>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</si>
  <si>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</si>
  <si>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</si>
  <si>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</si>
  <si>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</si>
  <si>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</si>
  <si>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</si>
  <si>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</si>
  <si>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</si>
  <si>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</si>
  <si>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</si>
  <si>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</si>
  <si>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</si>
  <si>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</si>
  <si>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</si>
  <si>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</si>
  <si>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</si>
  <si>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</si>
  <si>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</si>
  <si>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</si>
  <si>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</si>
  <si>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</si>
  <si>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</si>
  <si>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</si>
  <si>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</si>
  <si>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</si>
  <si>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</si>
  <si>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</si>
  <si>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</si>
  <si>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</si>
  <si>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</si>
  <si>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</si>
  <si>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</si>
  <si>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</si>
  <si>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</si>
  <si>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</si>
  <si>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</si>
  <si>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</si>
  <si>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</si>
  <si>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</si>
  <si>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</si>
  <si>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</si>
  <si>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</si>
  <si>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</si>
  <si>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</si>
  <si>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</si>
  <si>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</si>
  <si>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</si>
  <si>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</si>
  <si>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</si>
  <si>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</si>
  <si>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</si>
  <si>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</si>
  <si>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</si>
  <si>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</si>
  <si>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</si>
  <si>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</si>
  <si>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</si>
  <si>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</si>
  <si>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</si>
  <si>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</si>
  <si>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</si>
  <si>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</si>
  <si>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</si>
  <si>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</si>
  <si>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</si>
  <si>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</si>
  <si>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</si>
  <si>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</si>
  <si>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</si>
  <si>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</si>
  <si>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</si>
  <si>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</si>
  <si>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</si>
  <si>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</si>
  <si>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</si>
  <si>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</si>
  <si>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</si>
  <si>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</si>
  <si>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</si>
  <si>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</si>
  <si>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</si>
  <si>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</si>
  <si>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</si>
  <si>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</si>
  <si>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</si>
  <si>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</si>
  <si>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</si>
  <si>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</si>
  <si>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</si>
  <si>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</si>
  <si>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</si>
  <si>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</si>
  <si>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</si>
  <si>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</si>
  <si>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</si>
  <si>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</si>
  <si>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</si>
  <si>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</si>
  <si>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</si>
  <si>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</si>
  <si>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</si>
  <si>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</si>
  <si>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</si>
  <si>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</si>
  <si>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</si>
  <si>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</si>
  <si>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</si>
  <si>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</si>
  <si>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</si>
  <si>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</si>
  <si>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</si>
  <si>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</si>
  <si>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</si>
  <si>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</si>
  <si>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</si>
  <si>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</si>
  <si>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</si>
  <si>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</si>
  <si>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</si>
  <si>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</si>
  <si>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</si>
  <si>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</si>
  <si>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</si>
  <si>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</si>
  <si>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</si>
  <si>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</si>
  <si>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</si>
  <si>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</si>
  <si>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</si>
  <si>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</si>
  <si>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</si>
  <si>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</si>
  <si>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</si>
  <si>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</si>
  <si>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</si>
  <si>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</si>
  <si>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</si>
  <si>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</si>
  <si>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</si>
  <si>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</si>
  <si>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</si>
  <si>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</si>
  <si>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</si>
  <si>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</si>
  <si>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</si>
  <si>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</si>
  <si>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</si>
  <si>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</si>
  <si>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</si>
  <si>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</si>
  <si>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</si>
  <si>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</si>
  <si>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</si>
  <si>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</si>
  <si>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</si>
  <si>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</si>
  <si>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</si>
  <si>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</si>
  <si>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</si>
  <si>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</si>
  <si>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</si>
  <si>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</si>
  <si>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</si>
  <si>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</si>
  <si>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</si>
  <si>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</si>
  <si>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</si>
  <si>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</si>
  <si>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</si>
  <si>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</si>
  <si>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</si>
  <si>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</si>
  <si>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</si>
  <si>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</si>
  <si>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</si>
  <si>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</si>
  <si>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</si>
  <si>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</si>
  <si>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</si>
  <si>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</si>
  <si>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</si>
  <si>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</si>
  <si>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</si>
  <si>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</si>
  <si>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</si>
  <si>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</si>
  <si>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</si>
  <si>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</si>
  <si>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</si>
  <si>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</si>
  <si>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</si>
  <si>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</si>
  <si>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</si>
  <si>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</si>
  <si>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</si>
  <si>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</si>
  <si>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</si>
  <si>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</si>
  <si>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</si>
  <si>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</si>
  <si>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</si>
  <si>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</si>
  <si>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</si>
  <si>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</si>
  <si>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</si>
  <si>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</si>
  <si>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</si>
  <si>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</si>
  <si>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</si>
  <si>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</si>
  <si>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</si>
  <si>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</si>
  <si>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</si>
  <si>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</si>
  <si>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</si>
  <si>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</si>
  <si>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</si>
  <si>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</si>
  <si>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</si>
  <si>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</si>
  <si>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</si>
  <si>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</si>
  <si>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</si>
  <si>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</si>
  <si>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</si>
  <si>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</si>
  <si>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</si>
  <si>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</si>
  <si>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</si>
  <si>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</si>
  <si>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</si>
  <si>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</si>
  <si>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</si>
  <si>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</si>
  <si>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</si>
  <si>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</si>
  <si>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</si>
  <si>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</si>
  <si>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</si>
  <si>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</si>
  <si>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</si>
  <si>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</si>
  <si>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</si>
  <si>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</si>
  <si>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</si>
  <si>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</si>
  <si>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</si>
  <si>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</si>
  <si>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</si>
  <si>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</si>
  <si>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</si>
  <si>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</si>
  <si>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</si>
  <si>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</si>
  <si>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</si>
  <si>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</si>
  <si>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</si>
  <si>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</si>
  <si>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</si>
  <si>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</si>
  <si>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</si>
  <si>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</si>
  <si>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</si>
  <si>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</si>
  <si>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</si>
  <si>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</si>
  <si>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</si>
  <si>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</si>
  <si>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</si>
  <si>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</si>
  <si>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</si>
  <si>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</si>
  <si>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</si>
  <si>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</si>
  <si>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</si>
  <si>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</si>
  <si>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</si>
  <si>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</si>
  <si>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</si>
  <si>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</si>
  <si>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</si>
  <si>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</si>
  <si>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</si>
  <si>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</si>
  <si>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</si>
  <si>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</si>
  <si>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</si>
  <si>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</si>
  <si>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</si>
  <si>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</si>
  <si>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</si>
  <si>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</si>
  <si>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</si>
  <si>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</si>
  <si>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</si>
  <si>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</si>
  <si>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</si>
  <si>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</si>
  <si>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</si>
  <si>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</si>
  <si>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</si>
  <si>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</si>
  <si>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</si>
  <si>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</si>
  <si>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</si>
  <si>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</si>
  <si>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</si>
  <si>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</si>
  <si>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</si>
  <si>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</si>
  <si>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</si>
  <si>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</si>
  <si>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</si>
  <si>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</si>
  <si>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</si>
  <si>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</si>
  <si>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</si>
  <si>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</si>
  <si>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</si>
  <si>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</si>
  <si>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</si>
  <si>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</si>
  <si>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</si>
  <si>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</si>
  <si>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</si>
  <si>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</si>
  <si>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</si>
  <si>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</si>
  <si>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</si>
  <si>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</si>
  <si>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</si>
  <si>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</si>
  <si>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</si>
  <si>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</si>
  <si>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</si>
  <si>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</si>
  <si>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</si>
  <si>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</si>
  <si>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</si>
  <si>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</si>
  <si>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</si>
  <si>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</si>
  <si>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</si>
  <si>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</si>
  <si>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</si>
  <si>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</si>
  <si>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</si>
  <si>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</si>
  <si>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</si>
  <si>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</si>
  <si>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</si>
  <si>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</si>
  <si>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</si>
  <si>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</si>
  <si>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</si>
  <si>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</si>
  <si>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</si>
  <si>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</si>
  <si>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</si>
  <si>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</si>
  <si>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</si>
  <si>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</si>
  <si>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</si>
  <si>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</si>
  <si>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</si>
  <si>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</si>
  <si>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</si>
  <si>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</si>
  <si>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</si>
  <si>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</si>
  <si>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</si>
  <si>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</si>
  <si>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</si>
  <si>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</si>
  <si>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</si>
  <si>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</si>
  <si>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</si>
  <si>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</si>
  <si>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</si>
  <si>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</si>
  <si>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</si>
  <si>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</si>
  <si>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</si>
  <si>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</si>
  <si>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</si>
  <si>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</si>
  <si>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</si>
  <si>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</si>
  <si>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</si>
  <si>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</si>
  <si>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</si>
  <si>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</si>
  <si>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</si>
  <si>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</si>
  <si>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</si>
  <si>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</si>
  <si>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</si>
  <si>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</si>
  <si>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</si>
  <si>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</si>
  <si>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</si>
  <si>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</si>
  <si>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</si>
  <si>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</si>
  <si>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</si>
  <si>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</si>
  <si>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</si>
  <si>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</si>
  <si>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</si>
  <si>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</si>
  <si>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</si>
  <si>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</si>
  <si>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</si>
  <si>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</si>
  <si>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</si>
  <si>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</si>
  <si>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</si>
  <si>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</si>
  <si>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</si>
  <si>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</si>
  <si>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</si>
  <si>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</si>
  <si>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</si>
  <si>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</si>
  <si>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</si>
  <si>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</si>
  <si>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</si>
  <si>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</si>
  <si>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</si>
  <si>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</si>
  <si>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</si>
  <si>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</si>
  <si>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</si>
  <si>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</si>
  <si>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</si>
  <si>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</si>
  <si>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</si>
  <si>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</si>
  <si>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</si>
  <si>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</si>
  <si>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</si>
  <si>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</si>
  <si>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</si>
  <si>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</si>
  <si>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</si>
  <si>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</si>
  <si>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</si>
  <si>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</si>
  <si>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</si>
  <si>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</si>
  <si>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</si>
  <si>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</si>
  <si>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</si>
  <si>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</si>
  <si>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</si>
  <si>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</si>
  <si>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</si>
  <si>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</si>
  <si>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</si>
  <si>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</si>
  <si>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</si>
  <si>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</si>
  <si>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</si>
  <si>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</si>
  <si>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</si>
  <si>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</si>
  <si>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</si>
  <si>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</si>
  <si>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</si>
  <si>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</si>
  <si>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</si>
  <si>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</si>
  <si>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</si>
  <si>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</si>
  <si>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</si>
  <si>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</si>
  <si>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</si>
  <si>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</si>
  <si>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</si>
  <si>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</si>
  <si>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</si>
  <si>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</si>
  <si>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</si>
  <si>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</si>
  <si>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</si>
  <si>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</si>
  <si>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</si>
  <si>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</si>
  <si>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</si>
  <si>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</si>
  <si>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</si>
  <si>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</si>
  <si>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</si>
  <si>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</si>
  <si>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</si>
  <si>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</si>
  <si>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</si>
  <si>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</si>
  <si>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</si>
  <si>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</si>
  <si>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</si>
  <si>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</si>
  <si>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</si>
  <si>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</si>
  <si>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</si>
  <si>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</si>
  <si>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</si>
  <si>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</si>
  <si>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</si>
  <si>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</si>
  <si>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</si>
  <si>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</si>
  <si>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</si>
  <si>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</si>
  <si>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</si>
  <si>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</si>
  <si>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</si>
  <si>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</si>
  <si>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</si>
  <si>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</si>
  <si>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</si>
  <si>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</si>
  <si>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</si>
  <si>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</si>
  <si>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</si>
  <si>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</si>
  <si>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</si>
  <si>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</si>
  <si>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</si>
  <si>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</si>
  <si>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</si>
  <si>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</si>
  <si>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</si>
  <si>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</si>
  <si>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</si>
  <si>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</si>
  <si>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</si>
  <si>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</si>
  <si>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</si>
  <si>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</si>
  <si>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</si>
  <si>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</si>
  <si>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</si>
  <si>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</si>
  <si>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</si>
  <si>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</si>
  <si>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</si>
  <si>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</si>
  <si>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</si>
  <si>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</si>
  <si>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</si>
  <si>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</si>
  <si>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</si>
  <si>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</si>
  <si>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</si>
  <si>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</si>
  <si>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</si>
  <si>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</si>
  <si>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</si>
  <si>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</si>
  <si>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</si>
  <si>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</si>
  <si>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</si>
  <si>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</si>
  <si>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</si>
  <si>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</si>
  <si>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</si>
  <si>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</si>
  <si>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</si>
  <si>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</si>
  <si>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</si>
  <si>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</si>
  <si>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</si>
  <si>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</si>
  <si>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</si>
  <si>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</si>
  <si>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</si>
  <si>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</si>
  <si>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</si>
  <si>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</si>
  <si>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</si>
  <si>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</si>
  <si>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</si>
  <si>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</si>
  <si>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</si>
  <si>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</si>
  <si>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</si>
  <si>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</si>
  <si>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</si>
  <si>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</si>
  <si>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</si>
  <si>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</si>
  <si>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</si>
  <si>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</si>
  <si>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</si>
  <si>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</si>
  <si>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</si>
  <si>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</si>
  <si>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</si>
  <si>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</si>
  <si>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</si>
  <si>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</si>
  <si>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</si>
  <si>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</si>
  <si>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</si>
  <si>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</si>
  <si>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</si>
  <si>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</si>
  <si>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</si>
  <si>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</si>
  <si>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</si>
  <si>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</si>
  <si>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</si>
  <si>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</si>
  <si>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</si>
  <si>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</si>
  <si>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</si>
  <si>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</si>
  <si>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</si>
  <si>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</si>
  <si>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</si>
  <si>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</si>
  <si>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</si>
  <si>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</si>
  <si>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</si>
  <si>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</si>
  <si>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</si>
  <si>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</si>
  <si>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</si>
  <si>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</si>
  <si>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</si>
  <si>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</si>
  <si>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</si>
  <si>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</si>
  <si>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</si>
  <si>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</si>
  <si>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</si>
  <si>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</si>
  <si>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</si>
  <si>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</si>
  <si>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</si>
  <si>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</si>
  <si>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</si>
  <si>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</si>
  <si>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</si>
  <si>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</si>
  <si>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</si>
  <si>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</si>
  <si>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</si>
  <si>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</si>
  <si>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</si>
  <si>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</si>
  <si>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</si>
  <si>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</si>
  <si>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</si>
  <si>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</si>
  <si>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</si>
  <si>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</si>
  <si>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</si>
  <si>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</si>
  <si>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</si>
  <si>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</si>
  <si>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</si>
  <si>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</si>
  <si>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</si>
  <si>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</si>
  <si>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</si>
  <si>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</si>
  <si>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</si>
  <si>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</si>
  <si>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</si>
  <si>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</si>
  <si>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</si>
  <si>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</si>
  <si>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</si>
  <si>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</si>
  <si>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</si>
  <si>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</si>
  <si>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</si>
  <si>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</si>
  <si>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</si>
  <si>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</si>
  <si>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</si>
  <si>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</si>
  <si>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</si>
  <si>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</si>
  <si>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</si>
  <si>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</si>
  <si>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</si>
  <si>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</si>
  <si>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</si>
  <si>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</si>
  <si>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</si>
  <si>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</si>
  <si>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</si>
  <si>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</si>
  <si>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</si>
  <si>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</si>
  <si>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</si>
  <si>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</si>
  <si>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</si>
  <si>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</si>
  <si>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</si>
  <si>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</si>
  <si>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</si>
  <si>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</si>
  <si>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</si>
  <si>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</si>
  <si>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</si>
  <si>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</si>
  <si>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</si>
  <si>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</si>
  <si>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</si>
  <si>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</si>
  <si>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</si>
  <si>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</si>
  <si>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</si>
  <si>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</si>
  <si>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</si>
  <si>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</si>
  <si>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</si>
  <si>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</si>
  <si>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</si>
  <si>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</si>
  <si>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</si>
  <si>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</si>
  <si>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</si>
  <si>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</si>
  <si>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</si>
  <si>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</si>
  <si>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</si>
  <si>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</si>
  <si>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</si>
  <si>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</si>
  <si>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</si>
  <si>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</si>
  <si>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</si>
  <si>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</si>
  <si>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</si>
  <si>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</si>
  <si>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</si>
  <si>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</si>
  <si>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</si>
  <si>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</si>
  <si>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</si>
  <si>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</si>
  <si>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</si>
  <si>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</si>
  <si>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</si>
  <si>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</si>
  <si>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</si>
  <si>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</si>
  <si>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</si>
  <si>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</si>
  <si>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</si>
  <si>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</si>
  <si>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</si>
  <si>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</si>
  <si>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</si>
  <si>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</si>
  <si>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</si>
  <si>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</si>
  <si>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</si>
  <si>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</si>
  <si>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</si>
  <si>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</si>
  <si>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</si>
  <si>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</si>
  <si>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</si>
  <si>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</si>
  <si>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</si>
  <si>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</si>
  <si>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</si>
  <si>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</si>
  <si>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</si>
  <si>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</si>
  <si>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</si>
  <si>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</si>
  <si>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</si>
  <si>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</si>
  <si>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</si>
  <si>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</si>
  <si>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</si>
  <si>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</si>
  <si>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</si>
  <si>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</si>
  <si>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</si>
  <si>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</si>
  <si>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</si>
  <si>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</si>
  <si>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</si>
  <si>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</si>
  <si>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</si>
  <si>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</si>
  <si>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</si>
  <si>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</si>
  <si>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</si>
  <si>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</si>
  <si>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</si>
  <si>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</si>
  <si>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</si>
  <si>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</si>
  <si>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</si>
  <si>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</si>
  <si>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</si>
  <si>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</si>
  <si>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</si>
  <si>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</si>
  <si>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</si>
  <si>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</si>
  <si>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</si>
  <si>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</si>
  <si>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</si>
  <si>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</si>
  <si>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</si>
  <si>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</si>
  <si>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</si>
  <si>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</si>
  <si>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</si>
  <si>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</si>
  <si>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</si>
  <si>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</si>
  <si>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</si>
  <si>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</si>
  <si>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</si>
  <si>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</si>
  <si>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</si>
  <si>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</si>
  <si>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</si>
  <si>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</si>
  <si>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</si>
  <si>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</si>
  <si>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</si>
  <si>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</si>
  <si>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</si>
  <si>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</si>
  <si>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</si>
  <si>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</si>
  <si>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</si>
  <si>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</si>
  <si>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</si>
  <si>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</si>
  <si>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</si>
  <si>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</si>
  <si>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</si>
  <si>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</si>
  <si>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</si>
  <si>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</si>
  <si>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</si>
  <si>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</si>
  <si>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</si>
  <si>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</si>
  <si>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</si>
  <si>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</si>
  <si>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</si>
  <si>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</si>
  <si>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</si>
  <si>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</si>
  <si>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</si>
  <si>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</si>
  <si>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</si>
  <si>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</si>
  <si>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</si>
  <si>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</si>
  <si>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</si>
  <si>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</si>
  <si>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</si>
  <si>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</si>
  <si>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</si>
  <si>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</si>
  <si>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</si>
  <si>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</si>
  <si>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</si>
  <si>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</si>
  <si>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</si>
  <si>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</si>
  <si>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</si>
  <si>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</si>
  <si>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</si>
  <si>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</si>
  <si>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</si>
  <si>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</si>
  <si>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</si>
  <si>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</si>
  <si>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</si>
  <si>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</si>
  <si>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</si>
  <si>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</si>
  <si>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</si>
  <si>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</si>
  <si>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</si>
  <si>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</si>
  <si>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</si>
  <si>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</si>
  <si>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</si>
  <si>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</si>
  <si>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</si>
  <si>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</si>
  <si>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</si>
  <si>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</si>
  <si>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</si>
  <si>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</si>
  <si>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</si>
  <si>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</si>
  <si>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</si>
  <si>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</si>
  <si>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</si>
  <si>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</si>
  <si>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</si>
  <si>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</si>
  <si>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</si>
  <si>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</si>
  <si>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</si>
  <si>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</si>
  <si>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</si>
  <si>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</si>
  <si>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</si>
  <si>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</si>
  <si>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</si>
  <si>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</si>
  <si>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</si>
  <si>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</si>
  <si>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</si>
  <si>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</si>
  <si>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</si>
  <si>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</si>
  <si>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</si>
  <si>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</si>
  <si>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</si>
  <si>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</si>
  <si>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</si>
  <si>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</si>
  <si>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</si>
  <si>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</si>
  <si>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</si>
  <si>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</si>
  <si>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</si>
  <si>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</si>
  <si>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</si>
  <si>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</si>
  <si>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</si>
  <si>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</si>
  <si>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</si>
  <si>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</si>
  <si>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</si>
  <si>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</si>
  <si>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</si>
  <si>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</si>
  <si>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</si>
  <si>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</si>
  <si>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</si>
  <si>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</si>
  <si>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</si>
  <si>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</si>
  <si>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</si>
  <si>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</si>
  <si>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</si>
  <si>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</si>
  <si>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</si>
  <si>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</si>
  <si>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</si>
  <si>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</si>
  <si>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</si>
  <si>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</si>
  <si>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</si>
  <si>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</si>
  <si>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</si>
  <si>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</si>
  <si>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</si>
  <si>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</si>
  <si>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</si>
  <si>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</si>
  <si>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</si>
  <si>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</si>
  <si>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</si>
  <si>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</si>
  <si>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</si>
  <si>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</si>
  <si>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</si>
  <si>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</si>
  <si>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</si>
  <si>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</si>
  <si>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</si>
  <si>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</si>
  <si>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</si>
  <si>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</si>
  <si>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</si>
  <si>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</si>
  <si>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</si>
  <si>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</si>
  <si>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</si>
  <si>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</si>
  <si>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</si>
  <si>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</si>
  <si>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</si>
  <si>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</si>
  <si>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</si>
  <si>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</si>
  <si>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</si>
  <si>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</si>
  <si>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</si>
  <si>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</si>
  <si>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</si>
  <si>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</si>
  <si>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</si>
  <si>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</si>
  <si>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</si>
  <si>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</si>
  <si>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</si>
  <si>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</si>
  <si>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</si>
  <si>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</si>
  <si>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</si>
  <si>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</si>
  <si>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</si>
  <si>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</si>
  <si>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</si>
  <si>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</si>
  <si>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</si>
  <si>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</si>
  <si>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</si>
  <si>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</si>
  <si>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</si>
  <si>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</si>
  <si>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</si>
  <si>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</si>
  <si>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</si>
  <si>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</si>
  <si>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</si>
  <si>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</si>
  <si>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</si>
  <si>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</si>
  <si>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</si>
  <si>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</si>
  <si>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</si>
  <si>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</si>
  <si>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</si>
  <si>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</si>
  <si>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</si>
  <si>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</si>
  <si>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</si>
  <si>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</si>
  <si>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</si>
  <si>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</si>
  <si>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</si>
  <si>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</si>
  <si>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</si>
  <si>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</si>
  <si>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</si>
  <si>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</si>
  <si>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</si>
  <si>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</si>
  <si>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</si>
  <si>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</si>
  <si>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</si>
  <si>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</si>
  <si>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</si>
  <si>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</si>
  <si>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</si>
  <si>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</si>
  <si>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</si>
  <si>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</si>
  <si>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</si>
  <si>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</si>
  <si>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</si>
  <si>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</si>
  <si>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</si>
  <si>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</si>
  <si>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</si>
  <si>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</si>
  <si>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</si>
  <si>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</si>
  <si>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</si>
  <si>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</si>
  <si>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</si>
  <si>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</si>
  <si>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</si>
  <si>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</si>
  <si>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</si>
  <si>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</si>
  <si>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</si>
  <si>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</si>
  <si>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</si>
  <si>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</si>
  <si>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</si>
  <si>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</si>
  <si>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</si>
  <si>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</si>
  <si>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</si>
  <si>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</si>
  <si>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</si>
  <si>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</si>
  <si>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</si>
  <si>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</si>
  <si>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</si>
  <si>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</si>
  <si>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</si>
  <si>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</si>
  <si>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</si>
  <si>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</si>
  <si>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</si>
  <si>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</si>
  <si>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</si>
  <si>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</si>
  <si>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</si>
  <si>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</si>
  <si>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</si>
  <si>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</si>
  <si>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</si>
  <si>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</si>
  <si>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</si>
  <si>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</si>
  <si>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</si>
  <si>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</si>
  <si>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</si>
  <si>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</si>
  <si>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</si>
  <si>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</si>
  <si>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</si>
  <si>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</si>
  <si>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</si>
  <si>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</si>
  <si>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</si>
  <si>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</si>
  <si>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</si>
  <si>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</si>
  <si>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</si>
  <si>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</si>
  <si>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</si>
  <si>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</si>
  <si>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</si>
  <si>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</si>
  <si>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</si>
  <si>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</si>
  <si>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</si>
  <si>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</si>
  <si>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</si>
  <si>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</si>
  <si>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</si>
  <si>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</si>
  <si>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</si>
  <si>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</si>
  <si>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</si>
  <si>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</si>
  <si>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</si>
  <si>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</si>
  <si>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</si>
  <si>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</si>
  <si>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</si>
  <si>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</si>
  <si>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</si>
  <si>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</si>
  <si>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</si>
  <si>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</si>
  <si>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</si>
  <si>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</si>
  <si>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</si>
  <si>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</si>
  <si>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</si>
  <si>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</si>
  <si>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</si>
  <si>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</si>
  <si>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</si>
  <si>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</si>
  <si>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</si>
  <si>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</si>
  <si>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</si>
  <si>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</si>
  <si>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</si>
  <si>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</si>
  <si>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</si>
  <si>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</si>
  <si>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</si>
  <si>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</si>
  <si>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</si>
  <si>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</si>
  <si>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</si>
  <si>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</si>
  <si>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</si>
  <si>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</si>
  <si>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</si>
  <si>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</si>
  <si>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</si>
  <si>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</si>
  <si>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</si>
  <si>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</si>
  <si>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</si>
  <si>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</si>
  <si>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</si>
  <si>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</si>
  <si>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</si>
  <si>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</si>
  <si>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</si>
  <si>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</si>
  <si>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</si>
  <si>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</si>
  <si>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</si>
  <si>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</si>
  <si>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</si>
  <si>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</si>
  <si>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</si>
  <si>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</si>
  <si>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</si>
  <si>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</si>
  <si>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</si>
  <si>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</si>
  <si>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</si>
  <si>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</si>
  <si>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</si>
  <si>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</si>
  <si>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</si>
  <si>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</si>
  <si>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</si>
  <si>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</si>
  <si>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</si>
  <si>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</si>
  <si>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</si>
  <si>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</si>
  <si>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</si>
  <si>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</si>
  <si>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</si>
  <si>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</si>
  <si>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</si>
  <si>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</si>
  <si>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</si>
  <si>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</si>
  <si>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</si>
  <si>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</si>
  <si>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</si>
  <si>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</si>
  <si>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</si>
  <si>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</si>
  <si>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</si>
  <si>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</si>
  <si>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</si>
  <si>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</si>
  <si>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</si>
  <si>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</si>
  <si>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</si>
  <si>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</si>
  <si>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</si>
  <si>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</si>
  <si>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</si>
  <si>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</si>
  <si>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</si>
  <si>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</si>
  <si>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</si>
  <si>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</si>
  <si>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</si>
  <si>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</si>
  <si>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</si>
  <si>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</si>
  <si>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</si>
  <si>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</si>
  <si>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</si>
  <si>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</si>
  <si>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</si>
  <si>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</si>
  <si>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</si>
  <si>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</si>
  <si>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</si>
  <si>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</si>
  <si>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</si>
  <si>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</si>
  <si>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</si>
  <si>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</si>
  <si>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</si>
  <si>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</si>
  <si>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</si>
  <si>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</si>
  <si>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</si>
  <si>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</si>
  <si>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</si>
  <si>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</si>
  <si>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</si>
  <si>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</si>
  <si>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</si>
  <si>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</si>
  <si>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</si>
  <si>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</si>
  <si>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</si>
  <si>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</si>
  <si>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</si>
  <si>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</si>
  <si>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</si>
  <si>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</si>
  <si>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</si>
  <si>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</si>
  <si>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</si>
  <si>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</si>
  <si>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</si>
  <si>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</si>
  <si>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</si>
  <si>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</si>
  <si>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</si>
  <si>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</si>
  <si>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</si>
  <si>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</si>
  <si>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</si>
  <si>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</si>
  <si>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</si>
  <si>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</si>
  <si>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</si>
  <si>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</si>
  <si>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</si>
  <si>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</si>
  <si>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</si>
  <si>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</si>
  <si>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</si>
  <si>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</si>
  <si>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</si>
  <si>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</si>
  <si>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</si>
  <si>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</si>
  <si>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</si>
  <si>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</si>
  <si>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</si>
  <si>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</si>
  <si>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</si>
  <si>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</si>
  <si>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</si>
  <si>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</si>
  <si>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</si>
  <si>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</si>
  <si>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</si>
  <si>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</si>
  <si>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</si>
  <si>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</si>
  <si>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</si>
  <si>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</si>
  <si>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</si>
  <si>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</si>
  <si>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</si>
  <si>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</si>
  <si>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</si>
  <si>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</si>
  <si>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</si>
  <si>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</si>
  <si>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</si>
  <si>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</si>
  <si>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</si>
  <si>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</si>
  <si>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</si>
  <si>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</si>
  <si>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</si>
  <si>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</si>
  <si>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</si>
  <si>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</si>
  <si>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</si>
  <si>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</si>
  <si>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</si>
  <si>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</si>
  <si>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</si>
  <si>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</si>
  <si>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</si>
  <si>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</si>
  <si>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</si>
  <si>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</si>
  <si>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</si>
  <si>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</si>
  <si>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</si>
  <si>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</si>
  <si>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</si>
  <si>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</si>
  <si>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</si>
  <si>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</si>
  <si>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</si>
  <si>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</si>
  <si>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</si>
  <si>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</si>
  <si>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</si>
  <si>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</si>
  <si>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</si>
  <si>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</si>
  <si>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</si>
  <si>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</si>
  <si>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</si>
  <si>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</si>
  <si>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</si>
  <si>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</si>
  <si>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</si>
  <si>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</si>
  <si>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</si>
  <si>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</si>
  <si>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</si>
  <si>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</si>
  <si>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</si>
  <si>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</si>
  <si>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</si>
  <si>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</si>
  <si>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</si>
  <si>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</si>
  <si>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</si>
  <si>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</si>
  <si>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</si>
  <si>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</si>
  <si>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</si>
  <si>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</si>
  <si>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</si>
  <si>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</si>
  <si>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</si>
  <si>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</si>
  <si>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</si>
  <si>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</si>
  <si>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</si>
  <si>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</si>
  <si>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</si>
  <si>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</si>
  <si>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</si>
  <si>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</si>
  <si>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</si>
  <si>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</si>
  <si>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</si>
  <si>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</si>
  <si>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</si>
  <si>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</si>
  <si>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</si>
  <si>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</si>
  <si>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</si>
  <si>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</si>
  <si>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</si>
  <si>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</si>
  <si>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</si>
  <si>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</si>
  <si>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</si>
  <si>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</si>
  <si>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</si>
  <si>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</si>
  <si>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</si>
  <si>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</si>
  <si>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</si>
  <si>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</si>
  <si>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</si>
  <si>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</si>
  <si>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</si>
  <si>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</si>
  <si>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</si>
  <si>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</si>
  <si>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</si>
  <si>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</si>
  <si>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</si>
  <si>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</si>
  <si>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</si>
  <si>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</si>
  <si>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</si>
  <si>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</si>
  <si>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</si>
  <si>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</si>
  <si>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</si>
  <si>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</si>
  <si>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</si>
  <si>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</si>
  <si>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</si>
  <si>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</si>
  <si>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</si>
  <si>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</si>
  <si>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</si>
  <si>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</si>
  <si>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</si>
  <si>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</si>
  <si>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</si>
  <si>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</si>
  <si>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</si>
  <si>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</si>
  <si>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</si>
  <si>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</si>
  <si>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</si>
  <si>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</si>
  <si>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</si>
  <si>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</si>
  <si>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</si>
  <si>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</si>
  <si>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</si>
  <si>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</si>
  <si>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</si>
  <si>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</si>
  <si>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</si>
  <si>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</si>
  <si>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</si>
  <si>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</si>
  <si>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</si>
  <si>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</si>
  <si>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</si>
  <si>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</si>
  <si>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</si>
  <si>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</si>
  <si>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</si>
  <si>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</si>
  <si>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</si>
  <si>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</si>
  <si>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</si>
  <si>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</si>
  <si>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</si>
  <si>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</si>
  <si>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</si>
  <si>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</si>
  <si>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</si>
  <si>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</si>
  <si>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</si>
  <si>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</si>
  <si>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</si>
  <si>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</si>
  <si>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</si>
  <si>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</si>
  <si>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</si>
  <si>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</si>
  <si>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</si>
  <si>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</si>
  <si>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</si>
  <si>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</si>
  <si>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</si>
  <si>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</si>
  <si>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</si>
  <si>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</si>
  <si>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</si>
  <si>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</si>
  <si>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</si>
  <si>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</si>
  <si>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</si>
  <si>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</si>
  <si>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</si>
  <si>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</si>
  <si>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</si>
  <si>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</si>
  <si>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</si>
  <si>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</si>
  <si>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</si>
  <si>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</si>
  <si>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</si>
  <si>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</si>
  <si>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</si>
  <si>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</si>
  <si>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</si>
  <si>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</si>
  <si>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</si>
  <si>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</si>
  <si>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</si>
  <si>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</si>
  <si>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</si>
  <si>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</si>
  <si>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</si>
  <si>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</si>
  <si>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</si>
  <si>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</si>
  <si>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</si>
  <si>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</si>
  <si>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</si>
  <si>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</si>
  <si>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</si>
  <si>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</si>
  <si>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</si>
  <si>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</si>
  <si>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</si>
  <si>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</si>
  <si>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</si>
  <si>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</si>
  <si>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</si>
  <si>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</si>
  <si>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</si>
  <si>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</si>
  <si>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</si>
  <si>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</si>
  <si>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</si>
  <si>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</si>
  <si>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</si>
  <si>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</si>
  <si>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</si>
  <si>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</si>
  <si>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</si>
  <si>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</si>
  <si>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</si>
  <si>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</si>
  <si>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</si>
  <si>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</si>
  <si>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</si>
  <si>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</si>
  <si>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</si>
  <si>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</si>
  <si>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</si>
  <si>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</si>
  <si>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</si>
  <si>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</si>
  <si>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</si>
  <si>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</si>
  <si>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</si>
  <si>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</si>
  <si>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</si>
  <si>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</si>
  <si>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</si>
  <si>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</si>
  <si>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</si>
  <si>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</si>
  <si>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</si>
  <si>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</si>
  <si>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</si>
  <si>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</si>
  <si>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</si>
  <si>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</si>
  <si>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</si>
  <si>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</si>
  <si>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</si>
  <si>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</si>
  <si>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</si>
  <si>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</si>
  <si>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</si>
  <si>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</si>
  <si>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</si>
  <si>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</si>
  <si>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</si>
  <si>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</si>
  <si>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</si>
  <si>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</si>
  <si>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</si>
  <si>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</si>
  <si>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</si>
  <si>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</si>
  <si>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</si>
  <si>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</si>
  <si>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</si>
  <si>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</si>
  <si>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</si>
  <si>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</si>
  <si>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</si>
  <si>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</si>
  <si>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</si>
  <si>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</si>
  <si>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</si>
  <si>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</si>
  <si>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</si>
  <si>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</si>
  <si>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</si>
  <si>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</si>
  <si>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</si>
  <si>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</si>
  <si>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</si>
  <si>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</si>
  <si>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</si>
  <si>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</si>
  <si>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</si>
  <si>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</si>
  <si>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</si>
  <si>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</si>
  <si>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</si>
  <si>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</si>
  <si>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</si>
  <si>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</si>
  <si>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</si>
  <si>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</si>
  <si>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</si>
  <si>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</si>
  <si>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</si>
  <si>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</si>
  <si>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</si>
  <si>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</si>
  <si>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</si>
  <si>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</si>
  <si>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</si>
  <si>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</si>
  <si>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</si>
  <si>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</si>
  <si>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</si>
  <si>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</si>
  <si>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</si>
  <si>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</si>
  <si>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</si>
  <si>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</si>
  <si>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</si>
  <si>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</si>
  <si>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</si>
  <si>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</si>
  <si>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</si>
  <si>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</si>
  <si>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</si>
  <si>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</si>
  <si>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</si>
  <si>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</si>
  <si>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</si>
  <si>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</si>
  <si>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</si>
  <si>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</si>
  <si>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</si>
  <si>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</si>
  <si>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</si>
  <si>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</si>
  <si>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</si>
  <si>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</si>
  <si>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</si>
  <si>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</si>
  <si>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</si>
  <si>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</si>
  <si>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</si>
  <si>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</si>
  <si>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</si>
  <si>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</si>
  <si>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</si>
  <si>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</si>
  <si>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</si>
  <si>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</si>
  <si>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</si>
  <si>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</si>
  <si>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</si>
  <si>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</si>
  <si>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</si>
  <si>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</si>
  <si>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</si>
  <si>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</si>
  <si>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</si>
  <si>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</si>
  <si>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</si>
  <si>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</si>
  <si>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</si>
  <si>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</si>
  <si>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</si>
  <si>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</si>
  <si>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</si>
  <si>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</si>
  <si>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</si>
  <si>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</si>
  <si>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</si>
  <si>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</si>
  <si>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</si>
  <si>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</si>
  <si>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</si>
  <si>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</si>
  <si>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</si>
  <si>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</si>
  <si>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</si>
  <si>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</si>
  <si>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</si>
  <si>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</si>
  <si>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</si>
  <si>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</si>
  <si>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</si>
  <si>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</si>
  <si>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</si>
  <si>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</si>
  <si>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</si>
  <si>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</si>
  <si>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</si>
  <si>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</si>
  <si>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</si>
  <si>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</si>
  <si>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</si>
  <si>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</si>
  <si>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</si>
  <si>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</si>
  <si>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</si>
  <si>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</si>
  <si>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</si>
  <si>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</si>
  <si>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</si>
  <si>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</si>
  <si>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</si>
  <si>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</si>
  <si>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</si>
  <si>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</si>
  <si>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</si>
  <si>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</si>
  <si>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</si>
  <si>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</si>
  <si>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</si>
  <si>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</si>
  <si>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</si>
  <si>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</si>
  <si>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</si>
  <si>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</si>
  <si>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</si>
  <si>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</si>
  <si>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</si>
  <si>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</si>
  <si>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</si>
  <si>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</si>
  <si>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</si>
  <si>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</si>
  <si>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</si>
  <si>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</si>
  <si>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</si>
  <si>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</si>
  <si>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</si>
  <si>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</si>
  <si>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</si>
  <si>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</si>
  <si>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</si>
  <si>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</si>
  <si>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</si>
  <si>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</si>
  <si>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</si>
  <si>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</si>
  <si>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</si>
  <si>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</si>
  <si>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</si>
  <si>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</si>
  <si>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</si>
  <si>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</si>
  <si>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</si>
  <si>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</si>
  <si>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</si>
  <si>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</si>
  <si>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</si>
  <si>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</si>
  <si>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</si>
  <si>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</si>
  <si>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</si>
  <si>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</si>
  <si>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</si>
  <si>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</si>
  <si>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</si>
  <si>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</si>
  <si>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</si>
  <si>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</si>
  <si>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</si>
  <si>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</si>
  <si>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</si>
  <si>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</si>
  <si>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</si>
  <si>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</si>
  <si>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</si>
  <si>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</si>
  <si>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</si>
  <si>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</si>
  <si>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</si>
  <si>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</si>
  <si>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</si>
  <si>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</si>
  <si>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</si>
  <si>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</si>
  <si>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</si>
  <si>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</si>
  <si>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</si>
  <si>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</si>
  <si>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</si>
  <si>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</si>
  <si>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</si>
  <si>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</si>
  <si>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</si>
  <si>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</si>
  <si>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</si>
  <si>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</si>
  <si>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</si>
  <si>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</si>
  <si>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</si>
  <si>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</si>
  <si>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</si>
  <si>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</si>
  <si>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</si>
  <si>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</si>
  <si>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</si>
  <si>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</si>
  <si>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</si>
  <si>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</si>
  <si>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</si>
  <si>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</si>
  <si>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</si>
  <si>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</si>
  <si>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</si>
  <si>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</si>
  <si>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</si>
  <si>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</si>
  <si>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</si>
  <si>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</si>
  <si>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</si>
  <si>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</si>
  <si>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</si>
  <si>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</si>
  <si>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</si>
  <si>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</si>
  <si>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</si>
  <si>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</si>
  <si>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</si>
  <si>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</si>
  <si>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</si>
  <si>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</si>
  <si>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</si>
  <si>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</si>
  <si>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</si>
  <si>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</si>
  <si>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</si>
  <si>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</si>
  <si>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</si>
  <si>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</si>
  <si>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</si>
  <si>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</si>
  <si>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</si>
  <si>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</si>
  <si>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</si>
  <si>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</si>
  <si>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</si>
  <si>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</si>
  <si>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</si>
  <si>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</si>
  <si>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</si>
  <si>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</si>
  <si>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</si>
  <si>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</si>
  <si>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</si>
  <si>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</si>
  <si>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</si>
  <si>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</si>
  <si>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</si>
  <si>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</si>
  <si>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</si>
  <si>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</si>
  <si>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</si>
  <si>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</si>
  <si>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</si>
  <si>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</si>
  <si>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</si>
  <si>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</si>
  <si>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</si>
  <si>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</si>
  <si>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</si>
  <si>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</si>
  <si>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</si>
  <si>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</si>
  <si>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</si>
  <si>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</si>
  <si>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</si>
  <si>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</si>
  <si>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</si>
  <si>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</si>
  <si>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</si>
  <si>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</si>
  <si>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</si>
  <si>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</si>
  <si>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</si>
  <si>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</si>
  <si>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</si>
  <si>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</si>
  <si>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</si>
  <si>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</si>
  <si>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</si>
  <si>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</si>
  <si>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</si>
  <si>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</si>
  <si>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</si>
  <si>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</si>
  <si>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</si>
  <si>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</si>
  <si>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</si>
  <si>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</si>
  <si>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</si>
  <si>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</si>
  <si>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</si>
  <si>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</si>
  <si>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</si>
  <si>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</si>
  <si>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</si>
  <si>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</si>
  <si>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</si>
  <si>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</si>
  <si>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</si>
  <si>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</si>
  <si>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</si>
  <si>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</si>
  <si>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</si>
  <si>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</si>
  <si>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</si>
  <si>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</si>
  <si>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</si>
  <si>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</si>
  <si>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</si>
  <si>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</si>
  <si>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</si>
  <si>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</si>
  <si>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</si>
  <si>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</si>
  <si>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</si>
  <si>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</si>
  <si>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</si>
  <si>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</si>
  <si>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</si>
  <si>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</si>
  <si>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</si>
  <si>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</si>
  <si>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</si>
  <si>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</si>
  <si>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</si>
  <si>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</si>
  <si>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</si>
  <si>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</si>
  <si>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</si>
  <si>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</si>
  <si>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</si>
  <si>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</si>
  <si>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</si>
  <si>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</si>
  <si>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</si>
  <si>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</si>
  <si>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</si>
  <si>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</si>
  <si>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</si>
  <si>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</si>
  <si>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</si>
  <si>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</si>
  <si>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</si>
  <si>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</si>
  <si>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</si>
  <si>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</si>
  <si>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</si>
  <si>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</si>
  <si>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</si>
  <si>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</si>
  <si>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</si>
  <si>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</si>
  <si>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</si>
  <si>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</si>
  <si>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</si>
  <si>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</si>
  <si>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</si>
  <si>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</si>
  <si>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</si>
  <si>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</si>
  <si>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</si>
  <si>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</si>
  <si>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</si>
  <si>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</si>
  <si>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</si>
  <si>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</si>
  <si>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</si>
  <si>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</si>
  <si>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</si>
  <si>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</si>
  <si>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</si>
  <si>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</si>
  <si>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</si>
  <si>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</si>
  <si>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</si>
  <si>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</si>
  <si>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</si>
  <si>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</si>
  <si>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</si>
  <si>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</si>
  <si>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</si>
  <si>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</si>
  <si>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</si>
  <si>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</si>
  <si>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</si>
  <si>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</si>
  <si>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</si>
  <si>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</si>
  <si>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</si>
  <si>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</si>
  <si>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</si>
  <si>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</si>
  <si>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</si>
  <si>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</si>
  <si>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</si>
  <si>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</si>
  <si>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</si>
  <si>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</si>
  <si>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</si>
  <si>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</si>
  <si>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</si>
  <si>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</si>
  <si>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</si>
  <si>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</si>
  <si>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</si>
  <si>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</si>
  <si>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</si>
  <si>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</si>
  <si>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</si>
  <si>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</si>
  <si>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</si>
  <si>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</si>
  <si>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</si>
  <si>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</si>
  <si>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</si>
  <si>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</si>
  <si>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</si>
  <si>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</si>
  <si>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</si>
  <si>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</si>
  <si>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</si>
  <si>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</si>
  <si>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</si>
  <si>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</si>
  <si>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</si>
  <si>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</si>
  <si>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</si>
  <si>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</si>
  <si>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</si>
  <si>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</si>
  <si>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</si>
  <si>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</si>
  <si>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</si>
  <si>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</si>
  <si>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</si>
  <si>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</si>
  <si>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</si>
  <si>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</si>
  <si>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</si>
  <si>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</si>
  <si>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</si>
  <si>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</si>
  <si>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</si>
  <si>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</si>
  <si>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</si>
  <si>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</si>
  <si>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</si>
  <si>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</si>
  <si>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</si>
  <si>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</si>
  <si>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</si>
  <si>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</si>
  <si>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</si>
  <si>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</si>
  <si>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</si>
  <si>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</si>
  <si>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</si>
  <si>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</si>
  <si>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</si>
  <si>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</si>
  <si>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</si>
  <si>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</si>
  <si>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</si>
  <si>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</si>
  <si>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</si>
  <si>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</si>
  <si>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</si>
  <si>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</si>
  <si>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</si>
  <si>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</si>
  <si>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</si>
  <si>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</si>
  <si>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</si>
  <si>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</si>
  <si>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</si>
  <si>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</si>
  <si>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</si>
  <si>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</si>
  <si>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</si>
  <si>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</si>
  <si>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</si>
  <si>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</si>
  <si>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</si>
  <si>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</si>
  <si>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</si>
  <si>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</si>
  <si>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</si>
  <si>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</si>
  <si>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</si>
  <si>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</si>
  <si>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</si>
  <si>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</si>
  <si>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</si>
  <si>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</si>
  <si>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</si>
  <si>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</si>
  <si>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</si>
  <si>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</si>
  <si>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</si>
  <si>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</si>
  <si>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</si>
  <si>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</si>
  <si>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</si>
  <si>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</si>
  <si>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</si>
  <si>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</si>
  <si>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</si>
  <si>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</si>
  <si>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</si>
  <si>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</si>
  <si>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</si>
  <si>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</si>
  <si>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</si>
  <si>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</si>
  <si>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</si>
  <si>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</si>
  <si>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</si>
  <si>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</si>
  <si>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</si>
  <si>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</si>
  <si>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</si>
  <si>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</si>
  <si>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</si>
  <si>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</si>
  <si>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</si>
  <si>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</si>
  <si>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</si>
  <si>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</si>
  <si>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</si>
  <si>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</si>
  <si>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</si>
  <si>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</si>
  <si>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</si>
  <si>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</si>
  <si>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</si>
  <si>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</si>
  <si>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</si>
  <si>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</si>
  <si>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</si>
  <si>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</si>
  <si>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</si>
  <si>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</si>
  <si>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</si>
  <si>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</si>
  <si>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</si>
  <si>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</si>
  <si>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</si>
  <si>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</si>
  <si>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</si>
  <si>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</si>
  <si>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</si>
  <si>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</si>
  <si>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</si>
  <si>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</si>
  <si>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</si>
  <si>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</si>
  <si>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</si>
  <si>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</si>
  <si>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</si>
  <si>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</si>
  <si>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</si>
  <si>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</si>
  <si>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</si>
  <si>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</si>
  <si>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</si>
  <si>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</si>
  <si>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</si>
  <si>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</si>
  <si>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</si>
  <si>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</si>
  <si>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</si>
  <si>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</si>
  <si>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</si>
  <si>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</si>
  <si>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</si>
  <si>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</si>
  <si>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</si>
  <si>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</si>
  <si>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</si>
  <si>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</si>
  <si>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</si>
  <si>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</si>
  <si>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</si>
  <si>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</si>
  <si>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</si>
  <si>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</si>
  <si>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</si>
  <si>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</si>
  <si>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</si>
  <si>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</si>
  <si>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</si>
  <si>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</si>
  <si>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</si>
  <si>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</si>
  <si>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</si>
  <si>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</si>
  <si>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</si>
  <si>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</si>
  <si>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</si>
  <si>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</si>
  <si>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</si>
  <si>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</si>
  <si>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</si>
  <si>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</si>
  <si>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</si>
  <si>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</si>
  <si>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</si>
  <si>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</si>
  <si>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</si>
  <si>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</si>
  <si>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</si>
  <si>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</si>
  <si>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</si>
  <si>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</si>
  <si>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</si>
  <si>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</si>
  <si>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</si>
  <si>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</si>
  <si>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</si>
  <si>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</si>
  <si>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</si>
  <si>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</si>
  <si>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</si>
  <si>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</si>
  <si>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</si>
  <si>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</si>
  <si>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</si>
  <si>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</si>
  <si>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</si>
  <si>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</si>
  <si>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</si>
  <si>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</si>
  <si>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</si>
  <si>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</si>
  <si>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</si>
  <si>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</si>
  <si>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</si>
  <si>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</si>
  <si>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</si>
  <si>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</si>
  <si>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</si>
  <si>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</si>
  <si>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</si>
  <si>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</si>
  <si>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</si>
  <si>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</si>
  <si>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</si>
  <si>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</si>
  <si>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</si>
  <si>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</si>
  <si>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</si>
  <si>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</si>
  <si>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</si>
  <si>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</si>
  <si>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</si>
  <si>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</si>
  <si>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</si>
  <si>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</si>
  <si>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</si>
  <si>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</si>
  <si>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</si>
  <si>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</si>
  <si>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</si>
  <si>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</si>
  <si>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</si>
  <si>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</si>
  <si>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</si>
  <si>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</si>
  <si>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</si>
  <si>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</si>
  <si>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</si>
  <si>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</si>
  <si>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</si>
  <si>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</si>
  <si>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</si>
  <si>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</si>
  <si>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</si>
  <si>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</si>
  <si>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</si>
  <si>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</si>
  <si>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</si>
  <si>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</si>
  <si>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</si>
  <si>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</si>
  <si>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</si>
  <si>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</si>
  <si>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</si>
  <si>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</si>
  <si>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</si>
  <si>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</si>
  <si>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</si>
  <si>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</si>
  <si>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</si>
  <si>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</si>
  <si>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</si>
  <si>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</si>
  <si>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</si>
  <si>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</si>
  <si>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</si>
  <si>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</si>
  <si>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</si>
  <si>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</si>
  <si>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</si>
  <si>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</si>
  <si>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</si>
  <si>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</si>
  <si>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</si>
  <si>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</si>
  <si>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</si>
  <si>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</si>
  <si>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</si>
  <si>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</si>
  <si>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</si>
  <si>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</si>
  <si>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</si>
  <si>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</si>
  <si>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</si>
  <si>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</si>
  <si>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</si>
  <si>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</si>
  <si>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</si>
  <si>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</si>
  <si>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</si>
  <si>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</si>
  <si>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</si>
  <si>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</si>
  <si>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</si>
  <si>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</si>
  <si>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</si>
  <si>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</si>
  <si>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</si>
  <si>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</si>
  <si>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</si>
  <si>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</si>
  <si>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</si>
  <si>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</si>
  <si>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</si>
  <si>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</si>
  <si>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</si>
  <si>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</si>
  <si>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</si>
  <si>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</si>
  <si>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</si>
  <si>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</si>
  <si>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</si>
  <si>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</si>
  <si>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</si>
  <si>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</si>
  <si>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</si>
  <si>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</si>
  <si>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</si>
  <si>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</si>
  <si>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</si>
  <si>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</si>
  <si>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</si>
  <si>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</si>
  <si>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</si>
  <si>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</si>
  <si>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</si>
  <si>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</si>
  <si>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</si>
  <si>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</si>
  <si>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</si>
  <si>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</si>
  <si>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</si>
  <si>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</si>
  <si>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</si>
  <si>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</si>
  <si>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</si>
  <si>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</si>
  <si>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</si>
  <si>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</si>
  <si>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</si>
  <si>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</si>
  <si>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</si>
  <si>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</si>
  <si>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</si>
  <si>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</si>
  <si>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</si>
  <si>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</si>
  <si>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</si>
  <si>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</si>
  <si>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</si>
  <si>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</si>
  <si>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</si>
  <si>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</si>
  <si>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</si>
  <si>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</si>
  <si>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</si>
  <si>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</si>
  <si>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</si>
  <si>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</si>
  <si>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</si>
  <si>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</si>
  <si>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</si>
  <si>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</si>
  <si>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</si>
  <si>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</si>
  <si>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</si>
  <si>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</si>
  <si>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</si>
  <si>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</si>
  <si>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</si>
  <si>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</si>
  <si>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</si>
  <si>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</si>
  <si>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</si>
  <si>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</si>
  <si>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</si>
  <si>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</si>
  <si>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</si>
  <si>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</si>
  <si>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</si>
  <si>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</si>
  <si>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</si>
  <si>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</si>
  <si>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</si>
  <si>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</si>
  <si>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</si>
  <si>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</si>
  <si>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</si>
  <si>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</si>
  <si>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</si>
  <si>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</si>
  <si>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</si>
  <si>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</si>
  <si>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</si>
  <si>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</si>
  <si>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</si>
  <si>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</si>
  <si>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</si>
  <si>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</si>
  <si>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</si>
  <si>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</si>
  <si>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</si>
  <si>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</si>
  <si>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</si>
  <si>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</si>
  <si>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</si>
  <si>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</si>
  <si>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</si>
  <si>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</si>
  <si>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</si>
  <si>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</si>
  <si>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</si>
  <si>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</si>
  <si>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</si>
  <si>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</si>
  <si>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</si>
  <si>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</si>
  <si>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</si>
  <si>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</si>
  <si>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</si>
  <si>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</si>
  <si>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</si>
  <si>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</si>
  <si>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</si>
  <si>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</si>
  <si>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</si>
  <si>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</si>
  <si>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</si>
  <si>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</si>
  <si>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</si>
  <si>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</si>
  <si>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</si>
  <si>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</si>
  <si>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</si>
  <si>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</si>
  <si>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</si>
  <si>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</si>
  <si>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</si>
  <si>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</si>
  <si>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</si>
  <si>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</si>
  <si>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</si>
  <si>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</si>
  <si>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</si>
  <si>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</si>
  <si>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</si>
  <si>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</si>
  <si>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</si>
  <si>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</si>
  <si>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</si>
  <si>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</si>
  <si>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</si>
  <si>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</si>
  <si>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</si>
  <si>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</si>
  <si>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</si>
  <si>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</si>
  <si>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</si>
  <si>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</si>
  <si>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</si>
  <si>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</si>
  <si>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</si>
  <si>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</si>
  <si>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</si>
  <si>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</si>
  <si>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</si>
  <si>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</si>
  <si>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</si>
  <si>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</si>
  <si>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</si>
  <si>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</si>
  <si>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</si>
  <si>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</si>
  <si>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</si>
  <si>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</si>
  <si>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</si>
  <si>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</si>
  <si>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</si>
  <si>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</si>
  <si>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</si>
  <si>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</si>
  <si>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</si>
  <si>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</si>
  <si>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</si>
  <si>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</si>
  <si>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</si>
  <si>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</si>
  <si>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</si>
  <si>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</si>
  <si>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</si>
  <si>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</si>
  <si>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</si>
  <si>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</si>
  <si>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</si>
  <si>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</si>
  <si>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</si>
  <si>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</si>
  <si>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</si>
  <si>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</si>
  <si>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</si>
  <si>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</si>
  <si>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</si>
  <si>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</si>
  <si>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</si>
  <si>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</si>
  <si>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</si>
  <si>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</si>
  <si>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</si>
  <si>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</si>
  <si>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</si>
  <si>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</si>
  <si>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</si>
  <si>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</si>
  <si>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</si>
  <si>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</si>
  <si>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</si>
  <si>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</si>
  <si>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</si>
  <si>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</si>
  <si>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</si>
  <si>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</si>
  <si>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</si>
  <si>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</si>
  <si>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</si>
  <si>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</si>
  <si>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</si>
  <si>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</si>
  <si>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</si>
  <si>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</si>
  <si>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</si>
  <si>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</si>
  <si>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</si>
  <si>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</si>
  <si>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</si>
  <si>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</si>
  <si>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</si>
  <si>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</si>
  <si>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</si>
  <si>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</si>
  <si>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</si>
  <si>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</si>
  <si>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</si>
  <si>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</si>
  <si>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</si>
  <si>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</si>
  <si>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</si>
  <si>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</si>
  <si>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</si>
  <si>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</si>
  <si>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</si>
  <si>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</si>
  <si>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</si>
  <si>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</si>
  <si>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</si>
  <si>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</si>
  <si>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</si>
  <si>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</si>
  <si>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</si>
  <si>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</si>
  <si>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</si>
  <si>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</si>
  <si>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</si>
  <si>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</si>
  <si>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</si>
  <si>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</si>
  <si>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</si>
  <si>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</si>
  <si>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</si>
  <si>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</si>
  <si>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</si>
  <si>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</si>
  <si>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</si>
  <si>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</si>
  <si>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</si>
  <si>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</si>
  <si>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</si>
  <si>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</si>
  <si>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</si>
  <si>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</si>
  <si>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</si>
  <si>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</si>
  <si>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</si>
  <si>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</si>
  <si>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</si>
  <si>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</si>
  <si>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</si>
  <si>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</si>
  <si>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</si>
  <si>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</si>
  <si>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</si>
  <si>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</si>
  <si>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</si>
  <si>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</si>
  <si>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</si>
  <si>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</si>
  <si>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</si>
  <si>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</si>
  <si>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</si>
  <si>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</si>
  <si>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</si>
  <si>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</si>
  <si>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</si>
  <si>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</si>
  <si>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</si>
  <si>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</si>
  <si>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</si>
  <si>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</si>
  <si>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</si>
  <si>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</si>
  <si>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</si>
  <si>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</si>
  <si>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</si>
  <si>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</si>
  <si>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</si>
  <si>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</si>
  <si>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</si>
  <si>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</si>
  <si>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</si>
  <si>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</si>
  <si>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</si>
  <si>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</si>
  <si>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</si>
  <si>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</si>
  <si>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</si>
  <si>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</si>
  <si>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</si>
  <si>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</si>
  <si>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</si>
  <si>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</si>
  <si>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</si>
  <si>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</si>
  <si>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</si>
  <si>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</si>
  <si>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</si>
  <si>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</si>
  <si>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</si>
  <si>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</si>
  <si>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</si>
  <si>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</si>
  <si>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</si>
  <si>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</si>
  <si>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</si>
  <si>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</si>
  <si>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</si>
  <si>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</si>
  <si>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</si>
  <si>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</si>
  <si>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</si>
  <si>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</si>
  <si>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</si>
  <si>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</si>
  <si>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</si>
  <si>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</si>
  <si>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</si>
  <si>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</si>
  <si>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</si>
  <si>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</si>
  <si>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</si>
  <si>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</si>
  <si>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</si>
  <si>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</si>
  <si>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</si>
  <si>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</si>
  <si>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</si>
  <si>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</si>
  <si>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</si>
  <si>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</si>
  <si>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</si>
  <si>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</si>
  <si>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</si>
  <si>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</si>
  <si>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</si>
  <si>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</si>
  <si>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</si>
  <si>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</si>
  <si>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</si>
  <si>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</si>
  <si>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</si>
  <si>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</si>
  <si>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</si>
  <si>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</si>
  <si>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</si>
  <si>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</si>
  <si>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</si>
  <si>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</si>
  <si>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</si>
  <si>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</si>
  <si>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</si>
  <si>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</si>
  <si>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</si>
  <si>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</si>
  <si>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</si>
  <si>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</si>
  <si>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</si>
  <si>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</si>
  <si>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</si>
  <si>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</si>
  <si>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</si>
  <si>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</si>
  <si>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</si>
  <si>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</si>
  <si>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</si>
  <si>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</si>
  <si>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</si>
  <si>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</si>
  <si>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</si>
  <si>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</si>
  <si>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</si>
  <si>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</si>
  <si>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</si>
  <si>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</si>
  <si>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</si>
  <si>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</si>
  <si>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</si>
  <si>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</si>
  <si>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</si>
  <si>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</si>
  <si>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</si>
  <si>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</si>
  <si>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</si>
  <si>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</si>
  <si>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</si>
  <si>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</si>
  <si>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</si>
  <si>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</si>
  <si>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</si>
  <si>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</si>
  <si>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</si>
  <si>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</si>
  <si>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</si>
  <si>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</si>
  <si>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</si>
  <si>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</si>
  <si>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</si>
  <si>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</si>
  <si>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</si>
  <si>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</si>
  <si>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</si>
  <si>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</si>
  <si>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</si>
  <si>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</si>
  <si>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</si>
  <si>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</si>
  <si>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</si>
  <si>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</si>
  <si>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</si>
  <si>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</si>
  <si>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</si>
  <si>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</si>
  <si>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</si>
  <si>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</si>
  <si>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</si>
  <si>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</si>
  <si>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</si>
  <si>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</si>
  <si>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</si>
  <si>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</si>
  <si>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</si>
  <si>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</si>
  <si>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</si>
  <si>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</si>
  <si>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</si>
  <si>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</si>
  <si>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</si>
  <si>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</si>
  <si>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</si>
  <si>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</si>
  <si>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</si>
  <si>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</si>
  <si>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</si>
  <si>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</si>
  <si>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</si>
  <si>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</si>
  <si>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</si>
  <si>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</si>
  <si>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</si>
  <si>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</si>
  <si>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</si>
  <si>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</si>
  <si>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</si>
  <si>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</si>
  <si>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</si>
  <si>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</si>
  <si>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</si>
  <si>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</si>
  <si>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</si>
  <si>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</si>
  <si>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</si>
  <si>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</si>
  <si>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</si>
  <si>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</si>
  <si>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</si>
  <si>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</si>
  <si>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</si>
  <si>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</si>
  <si>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</si>
  <si>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</si>
  <si>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</si>
  <si>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</si>
  <si>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</si>
  <si>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</si>
  <si>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</si>
  <si>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</si>
  <si>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</si>
  <si>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</si>
  <si>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</si>
  <si>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</si>
  <si>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</si>
  <si>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</si>
  <si>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</si>
  <si>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</si>
  <si>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</si>
  <si>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</si>
  <si>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</si>
  <si>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</si>
  <si>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</si>
  <si>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</si>
  <si>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</si>
  <si>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</si>
  <si>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</si>
  <si>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</si>
  <si>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</si>
  <si>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</si>
  <si>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</si>
  <si>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</si>
  <si>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</si>
  <si>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</si>
  <si>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</si>
  <si>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</si>
  <si>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</si>
  <si>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</si>
  <si>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</si>
  <si>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</si>
  <si>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</si>
  <si>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</si>
  <si>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</si>
  <si>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</si>
  <si>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</si>
  <si>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</si>
  <si>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</si>
  <si>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</si>
  <si>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</si>
  <si>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</si>
  <si>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</si>
  <si>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</si>
  <si>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</si>
  <si>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</si>
  <si>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</si>
  <si>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</si>
  <si>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</si>
  <si>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</si>
  <si>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</si>
  <si>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</si>
  <si>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</si>
  <si>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</si>
  <si>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</si>
  <si>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</si>
  <si>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</si>
  <si>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</si>
  <si>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</si>
  <si>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</si>
  <si>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</si>
  <si>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</si>
  <si>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</si>
  <si>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</si>
  <si>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</si>
  <si>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</si>
  <si>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</si>
  <si>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</si>
  <si>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</si>
  <si>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</si>
  <si>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</si>
  <si>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</si>
  <si>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</si>
  <si>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</si>
  <si>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</si>
  <si>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</si>
  <si>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</si>
  <si>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</si>
  <si>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</si>
  <si>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</si>
  <si>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</si>
  <si>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</si>
  <si>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</si>
  <si>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</si>
  <si>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</si>
  <si>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</si>
  <si>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</si>
  <si>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</si>
  <si>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</si>
  <si>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</si>
  <si>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</si>
  <si>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</si>
  <si>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</si>
  <si>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</si>
  <si>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</si>
  <si>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</si>
  <si>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</si>
  <si>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</si>
  <si>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</si>
  <si>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</si>
  <si>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</si>
  <si>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</si>
  <si>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</si>
  <si>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</si>
  <si>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</si>
  <si>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</si>
  <si>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</si>
  <si>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</si>
  <si>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</si>
  <si>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</si>
  <si>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</si>
  <si>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</si>
  <si>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</si>
  <si>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</si>
  <si>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</si>
  <si>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</si>
  <si>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</si>
  <si>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</si>
  <si>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</si>
  <si>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</si>
  <si>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</si>
  <si>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</si>
  <si>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</si>
  <si>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</si>
  <si>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</si>
  <si>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</si>
  <si>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</si>
  <si>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</si>
  <si>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</si>
  <si>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</si>
  <si>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</si>
  <si>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</si>
  <si>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</si>
  <si>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</si>
  <si>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</si>
  <si>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</si>
  <si>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</si>
  <si>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</si>
  <si>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</si>
  <si>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</si>
  <si>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</si>
  <si>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</si>
  <si>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</si>
  <si>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</si>
  <si>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</si>
  <si>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</si>
  <si>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</si>
  <si>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</si>
  <si>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</si>
  <si>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</si>
  <si>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</si>
  <si>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</si>
  <si>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</si>
  <si>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</si>
  <si>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</si>
  <si>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</si>
  <si>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</si>
  <si>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</si>
  <si>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</si>
  <si>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</si>
  <si>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</si>
  <si>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</si>
  <si>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</si>
  <si>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</si>
  <si>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</si>
  <si>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</si>
  <si>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</si>
  <si>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</si>
  <si>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</si>
  <si>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</si>
  <si>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</si>
  <si>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</si>
  <si>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</si>
  <si>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</si>
  <si>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</si>
  <si>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</si>
  <si>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</si>
  <si>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</si>
  <si>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</si>
  <si>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</si>
  <si>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</si>
  <si>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</si>
  <si>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</si>
  <si>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</si>
  <si>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</si>
  <si>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</si>
  <si>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</si>
  <si>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</si>
  <si>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</si>
  <si>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</si>
  <si>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</si>
  <si>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</si>
  <si>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</si>
  <si>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</si>
  <si>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</si>
  <si>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</si>
  <si>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</si>
  <si>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</si>
  <si>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</si>
  <si>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</si>
  <si>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</si>
  <si>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</si>
  <si>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</si>
  <si>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</si>
  <si>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</si>
  <si>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</si>
  <si>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</si>
  <si>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</si>
  <si>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</si>
  <si>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</si>
  <si>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</si>
  <si>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</si>
  <si>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</si>
  <si>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</si>
  <si>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</si>
  <si>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</si>
  <si>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</si>
  <si>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</si>
  <si>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</si>
  <si>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</si>
  <si>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</si>
  <si>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</si>
  <si>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</si>
  <si>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</si>
  <si>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</si>
  <si>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</si>
  <si>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</si>
  <si>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</si>
  <si>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</si>
  <si>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</si>
  <si>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</si>
  <si>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</si>
  <si>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</si>
  <si>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</si>
  <si>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</si>
  <si>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</si>
  <si>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</si>
  <si>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</si>
  <si>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</si>
  <si>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</si>
  <si>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</si>
  <si>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</si>
  <si>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</si>
  <si>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</si>
  <si>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</si>
  <si>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</si>
  <si>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</si>
  <si>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</si>
  <si>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</si>
  <si>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</si>
  <si>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</si>
  <si>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</si>
  <si>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</si>
  <si>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</si>
  <si>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</si>
  <si>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</si>
  <si>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</si>
  <si>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</si>
  <si>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</si>
  <si>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</si>
  <si>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</si>
  <si>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</si>
  <si>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</si>
  <si>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</si>
  <si>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</si>
  <si>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</si>
  <si>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</si>
  <si>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</si>
  <si>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</si>
  <si>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</si>
  <si>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</si>
  <si>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</si>
  <si>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</si>
  <si>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</si>
  <si>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</si>
  <si>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</si>
  <si>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</si>
  <si>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</si>
  <si>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</si>
  <si>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</si>
  <si>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</si>
  <si>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</si>
  <si>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</si>
  <si>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</si>
  <si>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</si>
  <si>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</si>
  <si>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</si>
  <si>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</si>
  <si>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</si>
  <si>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</si>
  <si>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</si>
  <si>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</si>
  <si>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</si>
  <si>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</si>
  <si>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</si>
  <si>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</si>
  <si>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</si>
  <si>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</si>
  <si>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</si>
  <si>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</si>
  <si>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</si>
  <si>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</si>
  <si>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</si>
  <si>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</si>
  <si>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</si>
  <si>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</si>
  <si>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</si>
  <si>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</si>
  <si>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</si>
  <si>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</si>
  <si>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</si>
  <si>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</si>
  <si>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</si>
  <si>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</si>
  <si>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</si>
  <si>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</si>
  <si>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</si>
  <si>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</si>
  <si>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</si>
  <si>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</si>
  <si>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</si>
  <si>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</si>
  <si>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</si>
  <si>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</si>
  <si>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</si>
  <si>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</si>
  <si>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</si>
  <si>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</si>
  <si>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</si>
  <si>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</si>
  <si>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</si>
  <si>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</si>
  <si>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</si>
  <si>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</si>
  <si>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</si>
  <si>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</si>
  <si>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</si>
  <si>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</si>
  <si>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</si>
  <si>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</si>
  <si>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</si>
  <si>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</si>
  <si>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</si>
  <si>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</si>
  <si>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</si>
  <si>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</si>
  <si>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</si>
  <si>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</si>
  <si>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</si>
  <si>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</si>
  <si>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</si>
  <si>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</si>
  <si>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</si>
  <si>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</si>
  <si>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</si>
  <si>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</si>
  <si>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</si>
  <si>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</si>
  <si>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</si>
  <si>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</si>
  <si>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</si>
  <si>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</si>
  <si>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</si>
  <si>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</si>
  <si>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</si>
  <si>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</si>
  <si>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</si>
  <si>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</si>
  <si>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</si>
  <si>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</si>
  <si>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</si>
  <si>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</si>
  <si>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</si>
  <si>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</si>
  <si>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</si>
  <si>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</si>
  <si>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</si>
  <si>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</si>
  <si>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</si>
  <si>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</si>
  <si>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</si>
  <si>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</si>
  <si>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</si>
  <si>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</si>
  <si>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</si>
  <si>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</si>
  <si>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</si>
  <si>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</si>
  <si>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</si>
  <si>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</si>
  <si>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</si>
  <si>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</si>
  <si>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</si>
  <si>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</si>
  <si>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</si>
  <si>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</si>
  <si>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</si>
  <si>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</si>
  <si>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</si>
  <si>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</si>
  <si>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</si>
  <si>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</si>
  <si>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</si>
  <si>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</si>
  <si>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</si>
  <si>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</si>
  <si>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</si>
  <si>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</si>
  <si>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</si>
  <si>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</si>
  <si>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</si>
  <si>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</si>
  <si>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</si>
  <si>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</si>
  <si>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</si>
  <si>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</si>
  <si>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</si>
  <si>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</si>
  <si>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</si>
  <si>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</si>
  <si>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</si>
  <si>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</si>
  <si>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</si>
  <si>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</si>
  <si>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</si>
  <si>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</si>
  <si>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</si>
  <si>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</si>
  <si>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</si>
  <si>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</si>
  <si>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</si>
  <si>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</si>
  <si>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</si>
  <si>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</si>
  <si>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</si>
  <si>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</si>
  <si>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</si>
  <si>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</si>
  <si>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</si>
  <si>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</si>
  <si>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</si>
  <si>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</si>
  <si>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</si>
  <si>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</si>
  <si>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</si>
  <si>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</si>
  <si>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</si>
  <si>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</si>
  <si>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</si>
  <si>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</si>
  <si>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</si>
  <si>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</si>
  <si>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</si>
  <si>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</si>
  <si>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</si>
  <si>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</si>
  <si>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</si>
  <si>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</si>
  <si>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</si>
  <si>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</si>
  <si>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</si>
  <si>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</si>
  <si>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</si>
  <si>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</si>
  <si>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</si>
  <si>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</si>
  <si>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</si>
  <si>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</si>
  <si>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</si>
  <si>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</si>
  <si>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</si>
  <si>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</si>
  <si>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</si>
  <si>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</si>
  <si>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</si>
  <si>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</si>
  <si>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</si>
  <si>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</si>
  <si>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</si>
  <si>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</si>
  <si>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</si>
  <si>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</si>
  <si>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</si>
  <si>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</si>
  <si>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</si>
  <si>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</si>
  <si>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</si>
  <si>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</si>
  <si>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</si>
  <si>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</si>
  <si>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</si>
  <si>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</si>
  <si>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</si>
  <si>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</si>
  <si>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</si>
  <si>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</si>
  <si>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</si>
  <si>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</si>
  <si>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</si>
  <si>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</si>
  <si>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</si>
  <si>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</si>
  <si>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</si>
  <si>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</si>
  <si>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</si>
  <si>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</si>
  <si>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</si>
  <si>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</si>
  <si>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</si>
  <si>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</si>
  <si>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</si>
  <si>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</si>
  <si>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</si>
  <si>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</si>
  <si>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</si>
  <si>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</si>
  <si>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</si>
  <si>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</si>
  <si>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</si>
  <si>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</si>
  <si>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</si>
  <si>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</si>
  <si>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</si>
  <si>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</si>
  <si>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</si>
  <si>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</si>
  <si>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</si>
  <si>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</si>
  <si>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</si>
  <si>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</si>
  <si>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</si>
  <si>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</si>
  <si>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</si>
  <si>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</si>
  <si>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</si>
  <si>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</si>
  <si>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</si>
  <si>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</si>
  <si>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</si>
  <si>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</si>
  <si>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</si>
  <si>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</si>
  <si>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</si>
  <si>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</si>
  <si>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</si>
  <si>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</si>
  <si>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</si>
  <si>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</si>
  <si>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</si>
  <si>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</si>
  <si>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</si>
  <si>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</si>
  <si>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</si>
  <si>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</si>
  <si>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</si>
  <si>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</si>
  <si>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</si>
  <si>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</si>
  <si>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</si>
  <si>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</si>
  <si>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</si>
  <si>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</si>
  <si>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</si>
  <si>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</si>
  <si>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</si>
  <si>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</si>
  <si>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</si>
  <si>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</si>
  <si>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</si>
  <si>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</si>
  <si>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</si>
  <si>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</si>
  <si>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</si>
  <si>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</si>
  <si>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</si>
  <si>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</si>
  <si>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</si>
  <si>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</si>
  <si>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</si>
  <si>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</si>
  <si>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</si>
  <si>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</si>
  <si>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</si>
  <si>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</si>
  <si>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</si>
  <si>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</si>
  <si>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</si>
  <si>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</si>
  <si>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</si>
  <si>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</si>
  <si>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</si>
  <si>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</si>
  <si>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</si>
  <si>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</si>
  <si>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</si>
  <si>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</si>
  <si>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</si>
  <si>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</si>
  <si>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</si>
  <si>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</si>
  <si>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</si>
  <si>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</si>
  <si>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</si>
  <si>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</si>
  <si>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</si>
  <si>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</si>
  <si>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</si>
  <si>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</si>
  <si>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</si>
  <si>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</si>
  <si>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</si>
  <si>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</si>
  <si>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</si>
  <si>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</si>
  <si>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</si>
  <si>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</si>
  <si>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</si>
  <si>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</si>
  <si>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</si>
  <si>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</si>
  <si>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</si>
  <si>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</si>
  <si>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</si>
  <si>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</si>
  <si>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</si>
  <si>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</si>
  <si>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</si>
  <si>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</si>
  <si>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</si>
  <si>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</si>
  <si>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</si>
  <si>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</si>
  <si>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</si>
  <si>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</si>
  <si>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</si>
  <si>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</si>
  <si>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</si>
  <si>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</si>
  <si>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</si>
  <si>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</si>
  <si>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</si>
  <si>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</si>
  <si>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</si>
  <si>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</si>
  <si>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</si>
  <si>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</si>
  <si>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</si>
  <si>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</si>
  <si>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</si>
  <si>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</si>
  <si>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</si>
  <si>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</si>
  <si>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</si>
  <si>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</si>
  <si>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</si>
  <si>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</si>
  <si>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</si>
  <si>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</si>
  <si>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</si>
  <si>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</si>
  <si>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</si>
  <si>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</si>
  <si>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</si>
  <si>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</si>
  <si>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</si>
  <si>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</si>
  <si>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</si>
  <si>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</si>
  <si>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</si>
  <si>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</si>
  <si>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</si>
  <si>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</si>
  <si>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</si>
  <si>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</si>
  <si>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</si>
  <si>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</si>
  <si>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</si>
  <si>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</si>
  <si>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</si>
  <si>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</si>
  <si>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</si>
  <si>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</si>
  <si>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</si>
  <si>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</si>
  <si>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</si>
  <si>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</si>
  <si>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</si>
  <si>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</si>
  <si>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</si>
  <si>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</si>
  <si>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</si>
  <si>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</si>
  <si>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</si>
  <si>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</si>
  <si>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</si>
  <si>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</si>
  <si>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</si>
  <si>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</si>
  <si>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</si>
  <si>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</si>
  <si>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</si>
  <si>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</si>
  <si>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</si>
  <si>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</si>
  <si>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</si>
  <si>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</si>
  <si>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</si>
  <si>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</si>
  <si>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</si>
  <si>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</si>
  <si>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</si>
  <si>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</si>
  <si>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</si>
  <si>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</si>
  <si>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</si>
  <si>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</si>
  <si>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</si>
  <si>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</si>
  <si>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</si>
  <si>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</si>
  <si>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</si>
  <si>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</si>
  <si>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</si>
  <si>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</si>
  <si>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</si>
  <si>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</si>
  <si>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</si>
  <si>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</si>
  <si>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</si>
  <si>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</si>
  <si>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</si>
  <si>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</si>
  <si>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</si>
  <si>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</si>
  <si>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</si>
  <si>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</si>
  <si>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</si>
  <si>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</si>
  <si>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</si>
  <si>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</si>
  <si>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</si>
  <si>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</si>
  <si>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</si>
  <si>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</si>
  <si>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</si>
  <si>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</si>
  <si>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</si>
  <si>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</si>
  <si>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</si>
  <si>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</si>
  <si>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</si>
  <si>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</si>
  <si>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</si>
  <si>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</si>
  <si>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</si>
  <si>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</si>
  <si>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</si>
  <si>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</si>
  <si>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</si>
  <si>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</si>
  <si>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</si>
  <si>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</si>
  <si>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</si>
  <si>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</si>
  <si>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</si>
  <si>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</si>
  <si>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</si>
  <si>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</si>
  <si>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</si>
  <si>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</si>
  <si>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</si>
  <si>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</si>
  <si>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</si>
  <si>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</si>
  <si>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</si>
  <si>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</si>
  <si>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</si>
  <si>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</si>
  <si>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</si>
  <si>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</si>
  <si>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</si>
  <si>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</si>
  <si>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</si>
  <si>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</si>
  <si>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</si>
  <si>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</si>
  <si>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</si>
  <si>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</si>
  <si>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</si>
  <si>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</si>
  <si>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</si>
  <si>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</si>
  <si>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</si>
  <si>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</si>
  <si>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</si>
  <si>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</si>
  <si>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</si>
  <si>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</si>
  <si>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</si>
  <si>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</si>
  <si>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</si>
  <si>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</si>
  <si>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</si>
  <si>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</si>
  <si>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</si>
  <si>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</si>
  <si>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</si>
  <si>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</si>
  <si>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</si>
  <si>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</si>
  <si>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</si>
  <si>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</si>
  <si>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</si>
  <si>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</si>
  <si>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</si>
  <si>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</si>
  <si>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</si>
  <si>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</si>
  <si>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</si>
  <si>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</si>
  <si>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</si>
  <si>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</si>
  <si>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</si>
  <si>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</si>
  <si>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</si>
  <si>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</si>
  <si>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</si>
  <si>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</si>
  <si>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</si>
  <si>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</si>
  <si>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</si>
  <si>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</si>
  <si>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</si>
  <si>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</si>
  <si>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</si>
  <si>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</si>
  <si>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</si>
  <si>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</si>
  <si>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</si>
  <si>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</si>
  <si>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</si>
  <si>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</si>
  <si>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</si>
  <si>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</si>
  <si>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</si>
  <si>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</si>
  <si>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</si>
  <si>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</si>
  <si>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</si>
  <si>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</si>
  <si>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</si>
  <si>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</si>
  <si>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</si>
  <si>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</si>
  <si>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</si>
  <si>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</si>
  <si>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</si>
  <si>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</si>
  <si>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</si>
  <si>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</si>
  <si>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</si>
  <si>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</si>
  <si>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</si>
  <si>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</si>
  <si>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</si>
  <si>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</si>
  <si>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</si>
  <si>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</si>
  <si>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</si>
  <si>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</si>
  <si>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</si>
  <si>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</si>
  <si>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</si>
  <si>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</si>
  <si>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</si>
  <si>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</si>
  <si>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</si>
  <si>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</si>
  <si>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</si>
  <si>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</si>
  <si>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</si>
  <si>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</si>
  <si>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</si>
  <si>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</si>
  <si>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</si>
  <si>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</si>
  <si>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</si>
  <si>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</si>
  <si>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</si>
  <si>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</si>
  <si>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</si>
  <si>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</si>
  <si>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</si>
  <si>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</si>
  <si>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</si>
  <si>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</si>
  <si>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</si>
  <si>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</si>
  <si>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</si>
  <si>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</si>
  <si>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</si>
  <si>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</si>
  <si>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</si>
  <si>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</si>
  <si>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</si>
  <si>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</si>
  <si>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</si>
  <si>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</si>
  <si>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</si>
  <si>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</si>
  <si>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</si>
  <si>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</si>
  <si>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</si>
  <si>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</si>
  <si>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</si>
  <si>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</si>
  <si>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</si>
  <si>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</si>
  <si>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</si>
  <si>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</si>
  <si>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</si>
  <si>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</si>
  <si>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</si>
  <si>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</si>
  <si>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</si>
  <si>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</si>
  <si>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</si>
  <si>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</si>
  <si>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</si>
  <si>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</si>
  <si>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</si>
  <si>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</si>
  <si>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</si>
  <si>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</si>
  <si>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</si>
  <si>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</si>
  <si>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</si>
  <si>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</si>
  <si>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</si>
  <si>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</si>
  <si>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</si>
  <si>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</si>
  <si>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</si>
  <si>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</si>
  <si>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</si>
  <si>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</si>
  <si>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</si>
  <si>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</si>
  <si>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</si>
  <si>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</si>
  <si>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</si>
  <si>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</si>
  <si>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</si>
  <si>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</si>
  <si>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</si>
  <si>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</si>
  <si>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</si>
  <si>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</si>
  <si>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</si>
  <si>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</si>
  <si>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</si>
  <si>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</si>
  <si>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</si>
  <si>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</si>
  <si>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</si>
  <si>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</si>
  <si>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</si>
  <si>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</si>
  <si>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</si>
  <si>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</si>
  <si>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</si>
  <si>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</si>
  <si>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</si>
  <si>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</si>
  <si>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</si>
  <si>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</si>
  <si>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</si>
  <si>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</si>
  <si>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</si>
  <si>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</si>
  <si>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</si>
  <si>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</si>
  <si>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</si>
  <si>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</si>
  <si>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</si>
  <si>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</si>
  <si>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</si>
  <si>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</si>
  <si>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</si>
  <si>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</si>
  <si>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</si>
  <si>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</si>
  <si>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</si>
  <si>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</si>
  <si>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</si>
  <si>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</si>
  <si>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</si>
  <si>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</si>
  <si>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</si>
  <si>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</si>
  <si>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</si>
  <si>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</si>
  <si>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</si>
  <si>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</si>
  <si>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</si>
  <si>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</si>
  <si>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</si>
  <si>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</si>
  <si>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</si>
  <si>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</si>
  <si>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</si>
  <si>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</si>
  <si>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</si>
  <si>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</si>
  <si>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</si>
  <si>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</si>
  <si>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</si>
  <si>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</si>
  <si>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</si>
  <si>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</si>
  <si>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</si>
  <si>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</si>
  <si>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</si>
  <si>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</si>
  <si>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</si>
  <si>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</si>
  <si>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</si>
  <si>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</si>
  <si>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</si>
  <si>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</si>
  <si>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</si>
  <si>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</si>
  <si>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</si>
  <si>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</si>
  <si>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</si>
  <si>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</si>
  <si>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</si>
  <si>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</si>
  <si>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</si>
  <si>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</si>
  <si>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</si>
  <si>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</si>
  <si>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</si>
  <si>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</si>
  <si>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</si>
  <si>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</si>
  <si>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</si>
  <si>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</si>
  <si>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</si>
  <si>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</si>
  <si>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</si>
  <si>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</si>
  <si>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</si>
  <si>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</si>
  <si>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</si>
  <si>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</si>
  <si>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</si>
  <si>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</si>
  <si>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</si>
  <si>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</si>
  <si>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</si>
  <si>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</si>
  <si>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</si>
  <si>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</si>
  <si>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</si>
  <si>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</si>
  <si>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</si>
  <si>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</si>
  <si>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</si>
  <si>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</si>
  <si>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</si>
  <si>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</si>
  <si>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</si>
  <si>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</si>
  <si>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</si>
  <si>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</si>
  <si>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</si>
  <si>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</si>
  <si>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</si>
  <si>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</si>
  <si>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</si>
  <si>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</si>
  <si>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</si>
  <si>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</si>
  <si>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</si>
  <si>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</si>
  <si>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</si>
  <si>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</si>
  <si>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</si>
  <si>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</si>
  <si>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</si>
  <si>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</si>
  <si>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</si>
  <si>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</si>
  <si>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</si>
  <si>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</si>
  <si>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</si>
  <si>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</si>
  <si>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</si>
  <si>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</si>
  <si>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</si>
  <si>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</si>
  <si>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</si>
  <si>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</si>
  <si>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</si>
  <si>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</si>
  <si>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</si>
  <si>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</si>
  <si>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</si>
  <si>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</si>
  <si>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</si>
  <si>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</si>
  <si>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</si>
  <si>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</si>
  <si>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</si>
  <si>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</si>
  <si>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</si>
  <si>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</si>
  <si>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</si>
  <si>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</si>
  <si>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</si>
  <si>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</si>
  <si>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</si>
  <si>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</si>
  <si>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</si>
  <si>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</si>
  <si>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</si>
  <si>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</si>
  <si>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</si>
  <si>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</si>
  <si>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</si>
  <si>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</si>
  <si>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</si>
  <si>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</si>
  <si>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</si>
  <si>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</si>
  <si>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</si>
  <si>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</si>
  <si>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</si>
  <si>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</si>
  <si>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</si>
  <si>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</si>
  <si>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</si>
  <si>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</si>
  <si>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</si>
  <si>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</si>
  <si>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</si>
  <si>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</si>
  <si>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</si>
  <si>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</si>
  <si>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</si>
  <si>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</si>
  <si>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</si>
  <si>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</si>
  <si>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</si>
  <si>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</si>
  <si>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</si>
  <si>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</si>
  <si>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</si>
  <si>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</si>
  <si>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</si>
  <si>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</si>
  <si>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</si>
  <si>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</si>
  <si>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</si>
  <si>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</si>
  <si>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</si>
  <si>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</si>
  <si>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</si>
  <si>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</si>
  <si>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</si>
  <si>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</si>
  <si>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</si>
  <si>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</si>
  <si>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</si>
  <si>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</si>
  <si>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</si>
  <si>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</si>
  <si>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</si>
  <si>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</si>
  <si>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</si>
  <si>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</si>
  <si>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</si>
  <si>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</si>
  <si>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</si>
  <si>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</si>
  <si>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</si>
  <si>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</si>
  <si>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</si>
  <si>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</si>
  <si>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</si>
  <si>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</si>
  <si>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</si>
  <si>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</si>
  <si>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</si>
  <si>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</si>
  <si>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</si>
  <si>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</si>
  <si>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</si>
  <si>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</si>
  <si>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</si>
  <si>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</si>
  <si>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</si>
  <si>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</si>
  <si>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</si>
  <si>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</si>
  <si>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</si>
  <si>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</si>
  <si>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</si>
  <si>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</si>
  <si>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</si>
  <si>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</si>
  <si>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</si>
  <si>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</si>
  <si>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</si>
  <si>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</si>
  <si>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</si>
  <si>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</si>
  <si>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</si>
  <si>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</si>
  <si>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</si>
  <si>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</si>
  <si>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</si>
  <si>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</si>
  <si>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</si>
  <si>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</si>
  <si>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</si>
  <si>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</si>
  <si>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</si>
  <si>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</si>
  <si>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</si>
  <si>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</si>
  <si>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</si>
  <si>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</si>
  <si>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</si>
  <si>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</si>
  <si>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</si>
  <si>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</si>
  <si>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</si>
  <si>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</si>
  <si>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</si>
  <si>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</si>
  <si>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</si>
  <si>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</si>
  <si>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</si>
  <si>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</si>
  <si>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</si>
  <si>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</si>
  <si>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</si>
  <si>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</si>
  <si>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</si>
  <si>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</si>
  <si>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</si>
  <si>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</si>
  <si>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</si>
  <si>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</si>
  <si>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</si>
  <si>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</si>
  <si>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</si>
  <si>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</si>
  <si>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</si>
  <si>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</si>
  <si>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</si>
  <si>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</si>
  <si>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</si>
  <si>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</si>
  <si>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</si>
  <si>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</si>
  <si>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</si>
  <si>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</si>
  <si>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</si>
  <si>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</si>
  <si>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</si>
  <si>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</si>
  <si>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</si>
  <si>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</si>
  <si>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</si>
  <si>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</si>
  <si>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</si>
  <si>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</si>
  <si>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</si>
  <si>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</si>
  <si>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</si>
  <si>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</si>
  <si>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</si>
  <si>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</si>
  <si>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</si>
  <si>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</si>
  <si>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</si>
  <si>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</si>
  <si>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</si>
  <si>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</si>
  <si>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</si>
  <si>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</si>
  <si>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</si>
  <si>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</si>
  <si>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</si>
  <si>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</si>
  <si>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</si>
  <si>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</si>
  <si>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</si>
  <si>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</si>
  <si>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</si>
  <si>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</si>
  <si>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</si>
  <si>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</si>
  <si>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</si>
  <si>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</si>
  <si>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</si>
  <si>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</si>
  <si>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</si>
  <si>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</si>
  <si>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</si>
  <si>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</si>
  <si>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</si>
  <si>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</si>
  <si>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</si>
  <si>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</si>
  <si>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</si>
  <si>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</si>
  <si>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</si>
  <si>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</si>
  <si>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</si>
  <si>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</si>
  <si>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</si>
  <si>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</si>
  <si>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</si>
  <si>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</si>
  <si>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</si>
  <si>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</si>
  <si>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</si>
  <si>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</si>
  <si>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</si>
  <si>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</si>
  <si>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</si>
  <si>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</si>
  <si>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</si>
  <si>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</si>
  <si>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</si>
  <si>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</si>
  <si>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</si>
  <si>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</si>
  <si>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</si>
  <si>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</si>
  <si>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</si>
  <si>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</si>
  <si>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</si>
  <si>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</si>
  <si>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</si>
  <si>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</si>
  <si>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</si>
  <si>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</si>
  <si>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</si>
  <si>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</si>
  <si>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</si>
  <si>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</si>
  <si>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</si>
  <si>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</si>
  <si>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</si>
  <si>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</si>
  <si>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</si>
  <si>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</si>
  <si>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</si>
  <si>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</si>
  <si>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</si>
  <si>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</si>
  <si>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</si>
  <si>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</si>
  <si>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</si>
  <si>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</si>
  <si>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</si>
  <si>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</si>
  <si>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</si>
  <si>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</si>
  <si>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</si>
  <si>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</si>
  <si>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</si>
  <si>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</si>
  <si>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</si>
  <si>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</si>
  <si>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</si>
  <si>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</si>
  <si>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</si>
  <si>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</si>
  <si>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</si>
  <si>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</si>
  <si>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</si>
  <si>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</si>
  <si>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</si>
  <si>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</si>
  <si>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</si>
  <si>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</si>
  <si>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</si>
  <si>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</si>
  <si>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</si>
  <si>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</si>
  <si>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</si>
  <si>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</si>
  <si>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</si>
  <si>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</si>
  <si>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</si>
  <si>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</si>
  <si>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</si>
  <si>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</si>
  <si>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</si>
  <si>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</si>
  <si>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</si>
  <si>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</si>
  <si>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</si>
  <si>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</si>
  <si>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</si>
  <si>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</si>
  <si>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</si>
  <si>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</si>
  <si>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</si>
  <si>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</si>
  <si>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</si>
  <si>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</si>
  <si>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</si>
  <si>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</si>
  <si>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</si>
  <si>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</si>
  <si>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</si>
  <si>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</si>
  <si>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</si>
  <si>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</si>
  <si>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</si>
  <si>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</si>
  <si>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</si>
  <si>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</si>
  <si>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</si>
  <si>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</si>
  <si>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</si>
  <si>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</si>
  <si>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</si>
  <si>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</si>
  <si>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</si>
  <si>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</si>
  <si>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</si>
  <si>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</si>
  <si>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</si>
  <si>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</si>
  <si>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</si>
  <si>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</si>
  <si>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</si>
  <si>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</si>
  <si>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</si>
  <si>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</si>
  <si>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</si>
  <si>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</si>
  <si>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</si>
  <si>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</si>
  <si>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</si>
  <si>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</si>
  <si>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</si>
  <si>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</si>
  <si>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</si>
  <si>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</si>
  <si>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</si>
  <si>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</si>
  <si>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</si>
  <si>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</si>
  <si>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</si>
  <si>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</si>
  <si>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</si>
  <si>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</si>
  <si>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</si>
  <si>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</si>
  <si>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</si>
  <si>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</si>
  <si>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</si>
  <si>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</si>
  <si>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</si>
  <si>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</si>
  <si>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</si>
  <si>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</si>
  <si>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</si>
  <si>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</si>
  <si>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</si>
  <si>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</si>
  <si>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</si>
  <si>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</si>
  <si>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</si>
  <si>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</si>
  <si>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</si>
  <si>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</si>
  <si>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</si>
  <si>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</si>
  <si>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</si>
  <si>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</si>
  <si>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</si>
  <si>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</si>
  <si>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</si>
  <si>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</si>
  <si>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</si>
  <si>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</si>
  <si>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</si>
  <si>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</si>
  <si>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</si>
  <si>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</si>
  <si>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</si>
  <si>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</si>
  <si>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</si>
  <si>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</si>
  <si>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</si>
  <si>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</si>
  <si>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</si>
  <si>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</si>
  <si>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</si>
  <si>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</si>
  <si>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</si>
  <si>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</si>
  <si>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</si>
  <si>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</si>
  <si>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</si>
  <si>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</si>
  <si>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</si>
  <si>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</si>
  <si>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</si>
  <si>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</si>
  <si>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</si>
  <si>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</si>
  <si>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</si>
  <si>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</si>
  <si>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</si>
  <si>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</si>
  <si>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</si>
  <si>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</si>
  <si>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</si>
  <si>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</si>
  <si>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</si>
  <si>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</si>
  <si>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</si>
  <si>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</si>
  <si>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</si>
  <si>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</si>
  <si>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</si>
  <si>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</si>
  <si>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</si>
  <si>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</si>
  <si>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</si>
  <si>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</si>
  <si>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</si>
  <si>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</si>
  <si>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</si>
  <si>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</si>
  <si>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</si>
  <si>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</si>
  <si>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</si>
  <si>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</si>
  <si>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</si>
  <si>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</si>
  <si>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</si>
  <si>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</si>
  <si>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</si>
  <si>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</si>
  <si>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</si>
  <si>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</si>
  <si>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</si>
  <si>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</si>
  <si>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</si>
  <si>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</si>
  <si>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</si>
  <si>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</si>
  <si>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</si>
  <si>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</si>
  <si>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</si>
  <si>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</si>
  <si>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</si>
  <si>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</si>
  <si>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</si>
  <si>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</si>
  <si>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</si>
  <si>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</si>
  <si>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</si>
  <si>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</si>
  <si>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</si>
  <si>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</si>
  <si>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</si>
  <si>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</si>
  <si>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</si>
  <si>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</si>
  <si>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</si>
  <si>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</si>
  <si>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</si>
  <si>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</si>
  <si>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</si>
  <si>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</si>
  <si>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</si>
  <si>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</si>
  <si>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</si>
  <si>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</si>
  <si>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</si>
  <si>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</si>
  <si>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</si>
  <si>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</si>
  <si>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</si>
  <si>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</si>
  <si>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</si>
  <si>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</si>
  <si>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</si>
  <si>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</si>
  <si>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</si>
  <si>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</si>
  <si>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</si>
  <si>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</si>
  <si>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</si>
  <si>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</si>
  <si>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</si>
  <si>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</si>
  <si>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</si>
  <si>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</si>
  <si>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</si>
  <si>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</si>
  <si>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</si>
  <si>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</si>
  <si>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</si>
  <si>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</si>
  <si>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</si>
  <si>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</si>
  <si>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</si>
  <si>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</si>
  <si>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</si>
  <si>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</si>
  <si>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</si>
  <si>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</si>
  <si>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</si>
  <si>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</si>
  <si>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</si>
  <si>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</si>
  <si>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</si>
  <si>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</si>
  <si>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</si>
  <si>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</si>
  <si>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</si>
  <si>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</si>
  <si>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</si>
  <si>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</si>
  <si>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</si>
  <si>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</si>
  <si>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</si>
  <si>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</si>
  <si>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</si>
  <si>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</si>
  <si>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</si>
  <si>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</si>
  <si>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</si>
  <si>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</si>
  <si>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</si>
  <si>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</si>
  <si>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</si>
  <si>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</si>
  <si>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</si>
  <si>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</si>
  <si>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</si>
  <si>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</si>
  <si>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</si>
  <si>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</si>
  <si>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</si>
  <si>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</si>
  <si>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</si>
  <si>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</si>
  <si>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</si>
  <si>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</si>
  <si>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</si>
  <si>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</si>
  <si>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</si>
  <si>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</si>
  <si>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</si>
  <si>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</si>
  <si>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</si>
  <si>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</si>
  <si>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</si>
  <si>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</si>
  <si>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</si>
  <si>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</si>
  <si>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</si>
  <si>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</si>
  <si>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</si>
  <si>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</si>
  <si>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</si>
  <si>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</si>
  <si>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</si>
  <si>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</si>
  <si>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</si>
  <si>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</si>
  <si>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</si>
  <si>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</si>
  <si>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</si>
  <si>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</si>
  <si>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</si>
  <si>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</si>
  <si>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</si>
  <si>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</si>
  <si>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</si>
  <si>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</si>
  <si>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</si>
  <si>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</si>
  <si>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</si>
  <si>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</si>
  <si>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</si>
  <si>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</si>
  <si>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</si>
  <si>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</si>
  <si>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</si>
  <si>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</si>
  <si>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</si>
  <si>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</si>
  <si>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</si>
  <si>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</si>
  <si>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</si>
  <si>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</si>
  <si>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</si>
  <si>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</si>
  <si>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</si>
  <si>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</si>
  <si>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</si>
  <si>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</si>
  <si>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</si>
  <si>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</si>
  <si>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</si>
  <si>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</si>
  <si>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</si>
  <si>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</si>
  <si>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</si>
  <si>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</si>
  <si>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</si>
  <si>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</si>
  <si>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</si>
  <si>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</si>
  <si>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</si>
  <si>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</si>
  <si>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</si>
  <si>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</si>
  <si>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</si>
  <si>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</si>
  <si>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</si>
  <si>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</si>
  <si>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</si>
  <si>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</si>
  <si>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</si>
  <si>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</si>
  <si>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</si>
  <si>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</si>
  <si>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</si>
  <si>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</si>
  <si>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</si>
  <si>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</si>
  <si>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</si>
  <si>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</si>
  <si>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</si>
  <si>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</si>
  <si>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</si>
  <si>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</si>
  <si>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</si>
  <si>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</si>
  <si>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</si>
  <si>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</si>
  <si>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</si>
  <si>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</si>
  <si>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</si>
  <si>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</si>
  <si>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</si>
  <si>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</si>
  <si>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</si>
  <si>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</si>
  <si>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</si>
  <si>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</si>
  <si>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</si>
  <si>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</si>
  <si>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</si>
  <si>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</si>
  <si>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</si>
  <si>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</si>
  <si>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</si>
  <si>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</si>
  <si>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</si>
  <si>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</si>
  <si>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</si>
  <si>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</si>
  <si>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</si>
  <si>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</si>
  <si>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</si>
  <si>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</si>
  <si>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</si>
  <si>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</si>
  <si>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</si>
  <si>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</si>
  <si>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</si>
  <si>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</si>
  <si>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</si>
  <si>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</si>
  <si>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</si>
  <si>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</si>
  <si>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</si>
  <si>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</si>
  <si>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</si>
  <si>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</si>
  <si>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</si>
  <si>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</si>
  <si>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</si>
  <si>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</si>
  <si>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</si>
  <si>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</si>
  <si>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</si>
  <si>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</si>
  <si>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</si>
  <si>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</si>
  <si>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</si>
  <si>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</si>
  <si>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</si>
  <si>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</si>
  <si>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</si>
  <si>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</si>
  <si>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</si>
  <si>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</si>
  <si>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</si>
  <si>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</si>
  <si>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</si>
  <si>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</si>
  <si>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</si>
  <si>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</si>
  <si>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</si>
  <si>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</si>
  <si>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</si>
  <si>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</si>
  <si>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</si>
  <si>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</si>
  <si>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</si>
  <si>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</si>
  <si>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</si>
  <si>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</si>
  <si>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</si>
  <si>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</si>
  <si>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</si>
  <si>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</si>
  <si>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</si>
  <si>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</si>
  <si>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</si>
  <si>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</si>
  <si>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</si>
  <si>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</si>
  <si>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</si>
  <si>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</si>
  <si>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</si>
  <si>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</si>
  <si>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</si>
  <si>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</si>
  <si>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</si>
  <si>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</si>
  <si>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</si>
  <si>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</si>
  <si>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</si>
  <si>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</si>
  <si>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</si>
  <si>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</si>
  <si>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</si>
  <si>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</si>
  <si>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</si>
  <si>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</si>
  <si>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</si>
  <si>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</si>
  <si>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</si>
  <si>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</si>
  <si>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</si>
  <si>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</si>
  <si>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</si>
  <si>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</si>
  <si>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</si>
  <si>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</si>
  <si>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</si>
  <si>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</si>
  <si>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</si>
  <si>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</si>
  <si>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</si>
  <si>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</si>
  <si>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</si>
  <si>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</si>
  <si>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</si>
  <si>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</si>
  <si>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</si>
  <si>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</si>
  <si>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</si>
  <si>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</si>
  <si>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</si>
  <si>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</si>
  <si>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</si>
  <si>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</si>
  <si>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</si>
  <si>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</si>
  <si>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</si>
  <si>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</si>
  <si>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</si>
  <si>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</si>
  <si>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</si>
  <si>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</si>
  <si>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</si>
  <si>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</si>
  <si>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</si>
  <si>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</si>
  <si>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</si>
  <si>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</si>
  <si>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</si>
  <si>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</si>
  <si>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</si>
  <si>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</si>
  <si>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</si>
  <si>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</si>
  <si>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</si>
  <si>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</si>
  <si>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</si>
  <si>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</si>
  <si>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</si>
  <si>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</si>
  <si>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</si>
  <si>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</si>
  <si>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</si>
  <si>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</si>
  <si>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</si>
  <si>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</si>
  <si>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</si>
  <si>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</si>
  <si>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</si>
  <si>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</si>
  <si>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</si>
  <si>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</si>
  <si>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</si>
  <si>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</si>
  <si>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</si>
  <si>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</si>
  <si>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</si>
  <si>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</si>
  <si>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</si>
  <si>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</si>
  <si>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</si>
  <si>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</si>
  <si>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</si>
  <si>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</si>
  <si>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</si>
  <si>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</si>
  <si>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</si>
  <si>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</si>
  <si>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</si>
  <si>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</si>
  <si>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</si>
  <si>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</si>
  <si>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</si>
  <si>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</si>
  <si>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</si>
  <si>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</si>
  <si>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</si>
  <si>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</si>
  <si>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</si>
  <si>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</si>
  <si>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</si>
  <si>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</si>
  <si>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</si>
  <si>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</si>
  <si>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</si>
  <si>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</si>
  <si>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</si>
  <si>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</si>
  <si>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</si>
  <si>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</si>
  <si>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</si>
  <si>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</si>
  <si>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</si>
  <si>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</si>
  <si>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</si>
  <si>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</si>
  <si>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</si>
  <si>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</si>
  <si>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</si>
  <si>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</si>
  <si>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</si>
  <si>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</si>
  <si>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</si>
  <si>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</si>
  <si>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</si>
  <si>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</si>
  <si>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</si>
  <si>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</si>
  <si>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</si>
  <si>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</si>
  <si>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</si>
  <si>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</si>
  <si>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</si>
  <si>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</si>
  <si>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</si>
  <si>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</si>
  <si>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</si>
  <si>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</si>
  <si>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</si>
  <si>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</si>
  <si>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</si>
  <si>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</si>
  <si>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</si>
  <si>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</si>
  <si>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</si>
  <si>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</si>
  <si>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</si>
  <si>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</si>
  <si>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</si>
  <si>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</si>
  <si>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</si>
  <si>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</si>
  <si>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</si>
  <si>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</si>
  <si>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</si>
  <si>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</si>
  <si>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</si>
  <si>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</si>
  <si>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</si>
  <si>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</si>
  <si>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</si>
  <si>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</si>
  <si>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</si>
  <si>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</si>
  <si>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</si>
  <si>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</si>
  <si>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</si>
  <si>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</si>
  <si>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</si>
  <si>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</si>
  <si>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</si>
  <si>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</si>
  <si>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</si>
  <si>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</si>
  <si>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</si>
  <si>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</si>
  <si>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</si>
  <si>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</si>
  <si>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</si>
  <si>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</si>
  <si>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</si>
  <si>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</si>
  <si>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</si>
  <si>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</si>
  <si>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</si>
  <si>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</si>
  <si>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</si>
  <si>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</si>
  <si>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</si>
  <si>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</si>
  <si>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</si>
  <si>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</si>
  <si>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</si>
  <si>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</si>
  <si>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</si>
  <si>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</si>
  <si>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</si>
  <si>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</si>
  <si>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</si>
  <si>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</si>
  <si>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</si>
  <si>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</si>
  <si>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</si>
  <si>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</si>
  <si>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</si>
  <si>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</si>
  <si>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</si>
  <si>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</si>
  <si>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</si>
  <si>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</si>
  <si>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</si>
  <si>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</si>
  <si>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</si>
  <si>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</si>
  <si>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</si>
  <si>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</si>
  <si>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</si>
  <si>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</si>
  <si>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</si>
  <si>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</si>
  <si>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</si>
  <si>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</si>
  <si>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</si>
  <si>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</si>
  <si>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</si>
  <si>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</si>
  <si>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</si>
  <si>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</si>
  <si>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</si>
  <si>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</si>
  <si>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</si>
  <si>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</si>
  <si>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</si>
  <si>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</si>
  <si>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</si>
  <si>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</si>
  <si>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</si>
  <si>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</si>
  <si>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</si>
  <si>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</si>
  <si>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</si>
  <si>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</si>
  <si>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</si>
  <si>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</si>
  <si>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</si>
  <si>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</si>
  <si>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</si>
  <si>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</si>
  <si>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</si>
  <si>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</si>
  <si>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</si>
  <si>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</si>
  <si>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</si>
  <si>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</si>
  <si>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</si>
  <si>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</si>
  <si>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</si>
  <si>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</si>
  <si>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</si>
  <si>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</si>
  <si>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</si>
  <si>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</si>
  <si>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</si>
  <si>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</si>
  <si>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</si>
  <si>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</si>
  <si>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</si>
  <si>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</si>
  <si>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</si>
  <si>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</si>
  <si>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</si>
  <si>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</si>
  <si>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</si>
  <si>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</si>
  <si>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</si>
  <si>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</si>
  <si>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</si>
  <si>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</si>
  <si>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</si>
  <si>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</si>
  <si>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</si>
  <si>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</si>
  <si>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</si>
  <si>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</si>
  <si>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</si>
  <si>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</si>
  <si>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</si>
  <si>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</si>
  <si>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</si>
  <si>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</si>
  <si>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</si>
  <si>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</si>
  <si>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</si>
  <si>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</si>
  <si>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</si>
  <si>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</si>
  <si>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</si>
  <si>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</si>
  <si>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</si>
  <si>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</si>
  <si>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</si>
  <si>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</si>
  <si>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</si>
  <si>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</si>
  <si>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</si>
  <si>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</si>
  <si>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</si>
  <si>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</si>
  <si>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</si>
  <si>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</si>
  <si>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</si>
  <si>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</si>
  <si>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</si>
  <si>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</si>
  <si>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</si>
  <si>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</si>
  <si>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</si>
  <si>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</si>
  <si>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</si>
  <si>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</si>
  <si>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</si>
  <si>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</si>
  <si>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</si>
  <si>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</si>
  <si>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</si>
  <si>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</si>
  <si>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</si>
  <si>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</si>
  <si>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</si>
  <si>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</si>
  <si>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</si>
  <si>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</si>
  <si>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</si>
  <si>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</si>
  <si>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</si>
  <si>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</si>
  <si>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</si>
  <si>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</si>
  <si>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</si>
  <si>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</si>
  <si>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</si>
  <si>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</si>
  <si>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</si>
  <si>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</si>
  <si>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</si>
  <si>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</si>
  <si>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</si>
  <si>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</si>
  <si>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</si>
  <si>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</si>
  <si>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</si>
  <si>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</si>
  <si>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</si>
  <si>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</si>
  <si>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</si>
  <si>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</si>
  <si>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</si>
  <si>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</si>
  <si>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</si>
  <si>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</si>
  <si>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</si>
  <si>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</si>
  <si>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</si>
  <si>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</si>
  <si>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</si>
  <si>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</si>
  <si>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</si>
  <si>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</si>
  <si>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</si>
  <si>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</si>
  <si>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</si>
  <si>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</si>
  <si>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</si>
  <si>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</si>
  <si>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</si>
  <si>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</si>
  <si>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</si>
  <si>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</si>
  <si>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</si>
  <si>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</si>
  <si>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</si>
  <si>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</si>
  <si>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</si>
  <si>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</si>
  <si>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</si>
  <si>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</si>
  <si>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</si>
  <si>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</si>
  <si>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</si>
  <si>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</si>
  <si>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</si>
  <si>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</si>
  <si>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</si>
  <si>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</si>
  <si>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</si>
  <si>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</si>
  <si>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</si>
  <si>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</si>
  <si>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</si>
  <si>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</si>
  <si>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</si>
  <si>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</si>
  <si>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</si>
  <si>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</si>
  <si>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</si>
  <si>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</si>
  <si>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</si>
  <si>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</si>
  <si>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</si>
  <si>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</si>
  <si>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</si>
  <si>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</si>
  <si>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</si>
  <si>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</si>
  <si>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</si>
  <si>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</si>
  <si>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</si>
  <si>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</si>
  <si>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</si>
  <si>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</si>
  <si>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</si>
  <si>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</si>
  <si>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</si>
  <si>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</si>
  <si>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</si>
  <si>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</si>
  <si>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</si>
  <si>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</si>
  <si>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</si>
  <si>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</si>
  <si>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</si>
  <si>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</si>
  <si>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</si>
  <si>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</si>
  <si>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</si>
  <si>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</si>
  <si>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</si>
  <si>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</si>
  <si>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</si>
  <si>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</si>
  <si>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</si>
  <si>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</si>
  <si>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</si>
  <si>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</si>
  <si>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</si>
  <si>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</si>
  <si>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</si>
  <si>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</si>
  <si>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</si>
  <si>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</si>
  <si>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</si>
  <si>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</si>
  <si>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</si>
  <si>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</si>
  <si>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</si>
  <si>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</si>
  <si>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</si>
  <si>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</si>
  <si>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</si>
  <si>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</si>
  <si>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</si>
  <si>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</si>
  <si>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</si>
  <si>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</si>
  <si>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</si>
  <si>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</si>
  <si>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</si>
  <si>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</si>
  <si>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</si>
  <si>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</si>
  <si>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</si>
  <si>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</si>
  <si>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</si>
  <si>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</si>
  <si>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</si>
  <si>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</si>
  <si>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</si>
  <si>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</si>
  <si>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</si>
  <si>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</si>
  <si>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</si>
  <si>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</si>
  <si>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</si>
  <si>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</si>
  <si>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</si>
  <si>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</si>
  <si>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</si>
  <si>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</si>
  <si>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</si>
  <si>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</si>
  <si>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</si>
  <si>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</si>
  <si>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</si>
  <si>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</si>
  <si>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</si>
  <si>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</si>
  <si>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</si>
  <si>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</si>
  <si>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</si>
  <si>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</si>
  <si>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</si>
  <si>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</si>
  <si>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</si>
  <si>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</si>
  <si>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</si>
  <si>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</si>
  <si>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</si>
  <si>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</si>
  <si>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</si>
  <si>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</si>
  <si>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</si>
  <si>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</si>
  <si>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</si>
  <si>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</si>
  <si>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</si>
  <si>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</si>
  <si>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</si>
  <si>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</si>
  <si>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</si>
  <si>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</si>
  <si>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</si>
  <si>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</si>
  <si>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</si>
  <si>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</si>
  <si>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</si>
  <si>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</si>
  <si>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</si>
  <si>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</si>
  <si>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</si>
  <si>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</si>
  <si>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</si>
  <si>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</si>
  <si>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</si>
  <si>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</si>
  <si>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</si>
  <si>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</si>
  <si>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</si>
  <si>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</si>
  <si>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</si>
  <si>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</si>
  <si>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</si>
  <si>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</si>
  <si>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</si>
  <si>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</si>
  <si>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</si>
  <si>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</si>
  <si>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</si>
  <si>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</si>
  <si>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</si>
  <si>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</si>
  <si>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</si>
  <si>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</si>
  <si>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</si>
  <si>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</si>
  <si>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</si>
  <si>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</si>
  <si>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</si>
  <si>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</si>
  <si>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</si>
  <si>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</si>
  <si>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</si>
  <si>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</si>
  <si>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</si>
  <si>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</si>
  <si>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</si>
  <si>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</si>
  <si>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</si>
  <si>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</si>
  <si>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</si>
  <si>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</si>
  <si>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</si>
  <si>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</si>
  <si>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</si>
  <si>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</si>
  <si>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</si>
  <si>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</si>
  <si>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</si>
  <si>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</si>
  <si>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</si>
  <si>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</si>
  <si>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</si>
  <si>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</si>
  <si>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</si>
  <si>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</si>
  <si>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</si>
  <si>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</si>
  <si>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</si>
  <si>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</si>
  <si>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</si>
  <si>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</si>
  <si>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</si>
  <si>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</si>
  <si>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</si>
  <si>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</si>
  <si>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</si>
  <si>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</si>
  <si>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</si>
  <si>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</si>
  <si>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</si>
  <si>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</si>
  <si>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</si>
  <si>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</si>
  <si>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</si>
  <si>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</si>
  <si>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</si>
  <si>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</si>
  <si>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</si>
  <si>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</si>
  <si>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</si>
  <si>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</si>
  <si>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</si>
  <si>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</si>
  <si>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</si>
  <si>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</si>
  <si>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</si>
  <si>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</si>
  <si>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</si>
  <si>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</si>
  <si>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</si>
  <si>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</si>
  <si>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</si>
  <si>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</si>
  <si>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</si>
  <si>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</si>
  <si>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</si>
  <si>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</si>
  <si>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</si>
  <si>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</si>
  <si>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</si>
  <si>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</si>
  <si>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</si>
  <si>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</si>
  <si>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</si>
  <si>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</si>
  <si>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</si>
  <si>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</si>
  <si>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</si>
  <si>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</si>
  <si>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</si>
  <si>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</si>
  <si>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</si>
  <si>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</si>
  <si>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</si>
  <si>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</si>
  <si>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</si>
  <si>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</si>
  <si>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</si>
  <si>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</si>
  <si>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</si>
  <si>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</si>
  <si>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</si>
  <si>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</si>
  <si>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</si>
  <si>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</si>
  <si>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</si>
  <si>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</si>
  <si>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</si>
  <si>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</si>
  <si>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</si>
  <si>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</si>
  <si>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</si>
  <si>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</si>
  <si>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</si>
  <si>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</si>
  <si>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</si>
  <si>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</si>
  <si>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</si>
  <si>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</si>
  <si>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</si>
  <si>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</si>
  <si>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</si>
  <si>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</si>
  <si>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</si>
  <si>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</si>
  <si>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</si>
  <si>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</si>
  <si>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</si>
  <si>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</si>
  <si>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</si>
  <si>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</si>
  <si>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</si>
  <si>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</si>
  <si>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</si>
  <si>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</si>
  <si>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</si>
  <si>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</si>
  <si>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</si>
  <si>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</si>
  <si>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</si>
  <si>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</si>
  <si>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</si>
  <si>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</si>
  <si>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</si>
  <si>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</si>
  <si>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</si>
  <si>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</si>
  <si>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</si>
  <si>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</si>
  <si>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</si>
  <si>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</si>
  <si>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</si>
  <si>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</si>
  <si>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</si>
  <si>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</si>
  <si>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</si>
  <si>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</si>
  <si>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</si>
  <si>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</si>
  <si>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</si>
  <si>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</si>
  <si>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</si>
  <si>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</si>
  <si>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</si>
  <si>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</si>
  <si>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</si>
  <si>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</si>
  <si>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</si>
  <si>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</si>
  <si>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</si>
  <si>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</si>
  <si>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</si>
  <si>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</si>
  <si>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</si>
  <si>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</si>
  <si>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</si>
  <si>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</si>
  <si>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</si>
  <si>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</si>
  <si>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</si>
  <si>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</si>
  <si>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</si>
  <si>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</si>
  <si>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</si>
  <si>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</si>
  <si>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</si>
  <si>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</si>
  <si>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</si>
  <si>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</si>
  <si>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</si>
  <si>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</si>
  <si>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</si>
  <si>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</si>
  <si>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</si>
  <si>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</si>
  <si>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</si>
  <si>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</si>
  <si>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</si>
  <si>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</si>
  <si>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</si>
  <si>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</si>
  <si>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</si>
  <si>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</si>
  <si>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</si>
  <si>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</si>
  <si>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</si>
  <si>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</si>
  <si>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</si>
  <si>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</si>
  <si>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</si>
  <si>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</si>
  <si>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</si>
  <si>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</si>
  <si>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</si>
  <si>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</si>
  <si>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</si>
  <si>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</si>
  <si>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</si>
  <si>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</si>
  <si>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</si>
  <si>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</si>
  <si>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</si>
  <si>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</si>
  <si>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</si>
  <si>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</si>
  <si>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</si>
  <si>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</si>
  <si>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</si>
  <si>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</si>
  <si>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</si>
  <si>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</si>
  <si>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</si>
  <si>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</si>
  <si>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</si>
  <si>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</si>
  <si>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</si>
  <si>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</si>
  <si>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</si>
  <si>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</si>
  <si>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</si>
  <si>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</si>
  <si>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</si>
  <si>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</si>
  <si>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</si>
  <si>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</si>
  <si>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</si>
  <si>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</si>
  <si>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</si>
  <si>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</si>
  <si>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</si>
  <si>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</si>
  <si>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</si>
  <si>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</si>
  <si>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</si>
  <si>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</si>
  <si>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</si>
  <si>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</si>
  <si>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</si>
  <si>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</si>
  <si>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</si>
  <si>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</si>
  <si>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</si>
  <si>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</si>
  <si>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</si>
  <si>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</si>
  <si>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</si>
  <si>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</si>
  <si>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</si>
  <si>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</si>
  <si>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</si>
  <si>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</si>
  <si>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</si>
  <si>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</si>
  <si>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</si>
  <si>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</si>
  <si>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</si>
  <si>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</si>
  <si>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</si>
  <si>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</si>
  <si>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</si>
  <si>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</si>
  <si>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</si>
  <si>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</si>
  <si>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</si>
  <si>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</si>
  <si>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</si>
  <si>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</si>
  <si>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</si>
  <si>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</si>
  <si>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</si>
  <si>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</si>
  <si>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</si>
  <si>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</si>
  <si>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</si>
  <si>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</si>
  <si>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</si>
  <si>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</si>
  <si>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</si>
  <si>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</si>
  <si>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</si>
  <si>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</si>
  <si>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</si>
  <si>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</si>
  <si>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</si>
  <si>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</si>
  <si>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</si>
  <si>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</si>
  <si>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</si>
  <si>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</si>
  <si>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</si>
  <si>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</si>
  <si>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</si>
  <si>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</si>
  <si>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</si>
  <si>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</si>
  <si>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</si>
  <si>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</si>
  <si>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</si>
  <si>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</si>
  <si>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</si>
  <si>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</si>
  <si>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</si>
  <si>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</si>
  <si>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</si>
  <si>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</si>
  <si>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</si>
  <si>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</si>
  <si>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</si>
  <si>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</si>
  <si>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</si>
  <si>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</si>
  <si>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</si>
  <si>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</si>
  <si>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</si>
  <si>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</si>
  <si>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</si>
  <si>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</si>
  <si>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</si>
  <si>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</si>
  <si>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</si>
  <si>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</si>
  <si>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</si>
  <si>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</si>
  <si>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</si>
  <si>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</si>
  <si>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</si>
  <si>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</si>
  <si>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</si>
  <si>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</si>
  <si>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</si>
  <si>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</si>
  <si>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</si>
  <si>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</si>
  <si>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</si>
  <si>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</si>
  <si>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</si>
  <si>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</si>
  <si>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</si>
  <si>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</si>
  <si>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</si>
  <si>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</si>
  <si>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</si>
  <si>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</si>
  <si>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</si>
  <si>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</si>
  <si>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</si>
  <si>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</si>
  <si>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</si>
  <si>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</si>
  <si>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</si>
  <si>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</si>
  <si>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</si>
  <si>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</si>
  <si>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</si>
  <si>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</si>
  <si>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</si>
  <si>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</si>
  <si>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</si>
  <si>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</si>
  <si>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</si>
  <si>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</si>
  <si>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</si>
  <si>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</si>
  <si>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</si>
  <si>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</si>
  <si>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</si>
  <si>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</si>
  <si>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</si>
  <si>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</si>
  <si>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</si>
  <si>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</si>
  <si>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</si>
  <si>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</si>
  <si>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</si>
  <si>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</si>
  <si>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</si>
  <si>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</si>
  <si>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</si>
  <si>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</si>
  <si>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</si>
  <si>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</si>
  <si>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</si>
  <si>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</si>
  <si>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</si>
  <si>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</si>
  <si>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</si>
  <si>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</si>
  <si>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</si>
  <si>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</si>
  <si>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</si>
  <si>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</si>
  <si>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</si>
  <si>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</si>
  <si>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</si>
  <si>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</si>
  <si>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</si>
  <si>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</si>
  <si>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</si>
  <si>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</si>
  <si>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</si>
  <si>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</si>
  <si>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</si>
  <si>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</si>
  <si>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</si>
  <si>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</si>
  <si>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</si>
  <si>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</si>
  <si>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</si>
  <si>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</si>
  <si>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</si>
  <si>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</si>
  <si>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</si>
  <si>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</si>
  <si>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</si>
  <si>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</si>
  <si>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</si>
  <si>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</si>
  <si>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</si>
  <si>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</si>
  <si>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</si>
  <si>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</si>
  <si>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</si>
  <si>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</si>
  <si>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</si>
  <si>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</si>
  <si>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</si>
  <si>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</si>
  <si>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</si>
  <si>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</si>
  <si>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</si>
  <si>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</si>
  <si>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</si>
  <si>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</si>
  <si>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</si>
  <si>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</si>
  <si>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</si>
  <si>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</si>
  <si>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</si>
  <si>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</si>
  <si>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</si>
  <si>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</si>
  <si>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</si>
  <si>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</si>
  <si>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</si>
  <si>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</si>
  <si>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</si>
  <si>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</si>
  <si>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</si>
  <si>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</si>
  <si>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</si>
  <si>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</si>
  <si>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</si>
  <si>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</si>
  <si>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</si>
  <si>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</si>
  <si>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</si>
  <si>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</si>
  <si>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</si>
  <si>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</si>
  <si>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</si>
  <si>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</si>
  <si>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</si>
  <si>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</si>
  <si>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</si>
  <si>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</si>
  <si>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</si>
  <si>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</si>
  <si>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</si>
  <si>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</si>
  <si>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</si>
  <si>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</si>
  <si>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</si>
  <si>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</si>
  <si>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</si>
  <si>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</si>
  <si>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</si>
  <si>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</si>
  <si>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</si>
  <si>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</si>
  <si>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</si>
  <si>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</si>
  <si>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</si>
  <si>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</si>
  <si>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</si>
  <si>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</si>
  <si>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</si>
  <si>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</si>
  <si>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</si>
  <si>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</si>
  <si>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</si>
  <si>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</si>
  <si>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</si>
  <si>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</si>
  <si>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</si>
  <si>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</si>
  <si>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</si>
  <si>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</si>
  <si>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</si>
  <si>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</si>
  <si>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</si>
  <si>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</si>
  <si>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</si>
  <si>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</si>
  <si>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</si>
  <si>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</si>
  <si>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</si>
  <si>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</si>
  <si>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</si>
  <si>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</si>
  <si>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</si>
  <si>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</si>
  <si>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</si>
  <si>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</si>
  <si>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</si>
  <si>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</si>
  <si>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</si>
  <si>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</si>
  <si>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</si>
  <si>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</si>
  <si>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</si>
  <si>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</si>
  <si>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</si>
  <si>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</si>
  <si>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</si>
  <si>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</si>
  <si>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</si>
  <si>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</si>
  <si>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</si>
  <si>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</si>
  <si>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</si>
  <si>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</si>
  <si>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</si>
  <si>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</si>
  <si>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</si>
  <si>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</si>
  <si>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</si>
  <si>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</si>
  <si>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</si>
  <si>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</si>
  <si>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</si>
  <si>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</si>
  <si>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</si>
  <si>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</si>
  <si>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</si>
  <si>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</si>
  <si>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</si>
  <si>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</si>
  <si>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</si>
  <si>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</si>
  <si>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</si>
  <si>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</si>
  <si>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</si>
  <si>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</si>
  <si>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</si>
  <si>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</si>
  <si>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</si>
  <si>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</si>
  <si>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</si>
  <si>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</si>
  <si>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</si>
  <si>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</si>
  <si>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</si>
  <si>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</si>
  <si>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</si>
  <si>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</si>
  <si>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</si>
  <si>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</si>
  <si>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</si>
  <si>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</si>
  <si>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</si>
  <si>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</si>
  <si>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</si>
  <si>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</si>
  <si>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</si>
  <si>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</si>
  <si>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</si>
  <si>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</si>
  <si>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</si>
  <si>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</si>
  <si>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</si>
  <si>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</si>
  <si>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</si>
  <si>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</si>
  <si>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</si>
  <si>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</si>
  <si>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</si>
  <si>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</si>
  <si>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</si>
  <si>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</si>
  <si>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</si>
  <si>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</si>
  <si>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</si>
  <si>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</si>
  <si>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</si>
  <si>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</si>
  <si>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</si>
  <si>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</si>
  <si>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</si>
  <si>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</si>
  <si>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</si>
  <si>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</si>
  <si>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</si>
  <si>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</si>
  <si>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</si>
  <si>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</si>
  <si>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</si>
  <si>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</si>
  <si>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</si>
  <si>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</si>
  <si>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</si>
  <si>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</si>
  <si>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</si>
  <si>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</si>
  <si>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</si>
  <si>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</si>
  <si>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</si>
  <si>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</si>
  <si>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</si>
  <si>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</si>
  <si>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</si>
  <si>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</si>
  <si>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</si>
  <si>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</si>
  <si>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</si>
  <si>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</si>
  <si>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</si>
  <si>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</si>
  <si>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</si>
  <si>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</si>
  <si>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</si>
  <si>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</si>
  <si>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</si>
  <si>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</si>
  <si>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</si>
  <si>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</si>
  <si>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</si>
  <si>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</si>
  <si>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</si>
  <si>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</si>
  <si>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</si>
  <si>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</si>
  <si>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</si>
  <si>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</si>
  <si>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</si>
  <si>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</si>
  <si>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</si>
  <si>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</si>
  <si>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</si>
  <si>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</si>
  <si>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</si>
  <si>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</si>
  <si>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</si>
  <si>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</si>
  <si>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</si>
  <si>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</si>
  <si>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</si>
  <si>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</si>
  <si>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</si>
  <si>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</si>
  <si>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</si>
  <si>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</si>
  <si>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</si>
  <si>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</si>
  <si>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</si>
  <si>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</si>
  <si>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</si>
  <si>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</si>
  <si>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</si>
  <si>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</si>
  <si>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</si>
  <si>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</si>
  <si>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</si>
  <si>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</si>
  <si>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</si>
  <si>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</si>
  <si>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</si>
  <si>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</si>
  <si>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</si>
  <si>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</si>
  <si>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</si>
  <si>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</si>
  <si>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</si>
  <si>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</si>
  <si>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</si>
  <si>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</si>
  <si>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</si>
  <si>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</si>
  <si>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</si>
  <si>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</si>
  <si>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</si>
  <si>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</si>
  <si>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</si>
  <si>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</si>
  <si>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</si>
  <si>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</si>
  <si>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</si>
  <si>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</si>
  <si>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</si>
  <si>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</si>
  <si>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</si>
  <si>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</si>
  <si>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</si>
  <si>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</si>
  <si>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</si>
  <si>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</si>
  <si>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</si>
  <si>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</si>
  <si>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</si>
  <si>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</si>
  <si>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</si>
  <si>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</si>
  <si>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</si>
  <si>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</si>
  <si>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</si>
  <si>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</si>
  <si>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</si>
  <si>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</si>
  <si>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</si>
  <si>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</si>
  <si>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</si>
  <si>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</si>
  <si>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</si>
  <si>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</si>
  <si>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</si>
  <si>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</si>
  <si>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</si>
  <si>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</si>
  <si>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</si>
  <si>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</si>
  <si>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</si>
  <si>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</si>
  <si>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</si>
  <si>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</si>
  <si>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</si>
  <si>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</si>
  <si>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</si>
  <si>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</si>
  <si>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</si>
  <si>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</si>
  <si>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</si>
  <si>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</si>
  <si>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</si>
  <si>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</si>
  <si>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</si>
  <si>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</si>
  <si>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</si>
  <si>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</si>
  <si>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</si>
  <si>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</si>
  <si>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</si>
  <si>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</si>
  <si>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</si>
  <si>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</si>
  <si>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</si>
  <si>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</si>
  <si>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</si>
  <si>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</si>
  <si>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</si>
  <si>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</si>
  <si>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</si>
  <si>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</si>
  <si>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</si>
  <si>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</si>
  <si>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</si>
  <si>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</si>
  <si>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</si>
  <si>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</si>
  <si>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</si>
  <si>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</si>
  <si>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</si>
  <si>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</si>
  <si>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</si>
  <si>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</si>
  <si>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</si>
  <si>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</si>
  <si>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</si>
  <si>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</si>
  <si>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</si>
  <si>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</si>
  <si>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</si>
  <si>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</si>
  <si>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</si>
  <si>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</si>
  <si>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</si>
  <si>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</si>
  <si>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</si>
  <si>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</si>
  <si>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</si>
  <si>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</si>
  <si>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</si>
  <si>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</si>
  <si>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</si>
  <si>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</si>
  <si>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</si>
  <si>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</si>
  <si>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</si>
  <si>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</si>
  <si>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</si>
  <si>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</si>
  <si>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</si>
  <si>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</si>
  <si>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</si>
  <si>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</si>
  <si>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</si>
  <si>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</si>
  <si>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</si>
  <si>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</si>
  <si>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</si>
  <si>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</si>
  <si>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</si>
  <si>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</si>
  <si>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</si>
  <si>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</si>
  <si>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</si>
  <si>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</si>
  <si>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</si>
  <si>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</si>
  <si>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</si>
  <si>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</si>
  <si>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</si>
  <si>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</si>
  <si>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</si>
  <si>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</si>
  <si>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</si>
  <si>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</si>
  <si>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</si>
  <si>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</si>
  <si>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</si>
  <si>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</si>
  <si>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</si>
  <si>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</si>
  <si>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</si>
  <si>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</si>
  <si>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</si>
  <si>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</si>
  <si>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</si>
  <si>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</si>
  <si>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</si>
  <si>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</si>
  <si>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</si>
  <si>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</si>
  <si>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</si>
  <si>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</si>
  <si>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</si>
  <si>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</si>
  <si>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</si>
  <si>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</si>
  <si>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</si>
  <si>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</si>
  <si>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</si>
  <si>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</si>
  <si>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</si>
  <si>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</si>
  <si>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</si>
  <si>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</si>
  <si>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</si>
  <si>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</si>
  <si>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</si>
  <si>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</si>
  <si>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</si>
  <si>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</si>
  <si>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</si>
  <si>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</si>
  <si>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</si>
  <si>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</si>
  <si>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</si>
  <si>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</si>
  <si>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</si>
  <si>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</si>
  <si>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</si>
  <si>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</si>
  <si>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</si>
  <si>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</si>
  <si>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</si>
  <si>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</si>
  <si>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</si>
  <si>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</si>
  <si>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</si>
  <si>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</si>
  <si>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</si>
  <si>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</si>
  <si>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</si>
  <si>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</si>
  <si>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</si>
  <si>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</si>
  <si>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</si>
  <si>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</si>
  <si>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</si>
  <si>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</si>
  <si>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</si>
  <si>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</si>
  <si>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</si>
  <si>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</si>
  <si>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</si>
  <si>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</si>
  <si>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</si>
  <si>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</si>
  <si>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</si>
  <si>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</si>
  <si>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</si>
  <si>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</si>
  <si>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</si>
  <si>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</si>
  <si>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</si>
  <si>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</si>
  <si>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</si>
  <si>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</si>
  <si>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</si>
  <si>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</si>
  <si>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</si>
  <si>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</si>
  <si>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</si>
  <si>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</si>
  <si>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</si>
  <si>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</si>
  <si>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</si>
  <si>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</si>
  <si>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</si>
  <si>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</si>
  <si>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</si>
  <si>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</si>
  <si>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</si>
  <si>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</si>
  <si>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</si>
  <si>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</si>
  <si>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</si>
  <si>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</si>
  <si>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</si>
  <si>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</si>
  <si>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</si>
  <si>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</si>
  <si>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</si>
  <si>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</si>
  <si>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</si>
  <si>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</si>
  <si>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</si>
  <si>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</si>
  <si>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</si>
  <si>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</si>
  <si>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</si>
  <si>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</si>
  <si>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</si>
  <si>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</si>
  <si>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</si>
  <si>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</si>
  <si>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</si>
  <si>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</si>
  <si>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</si>
  <si>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</si>
  <si>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</si>
  <si>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</si>
  <si>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</si>
  <si>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</si>
  <si>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</si>
  <si>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</si>
  <si>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</si>
  <si>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</si>
  <si>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</si>
  <si>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</si>
  <si>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</si>
  <si>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</si>
  <si>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</si>
  <si>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</si>
  <si>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</si>
  <si>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</si>
  <si>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</si>
  <si>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</si>
  <si>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</si>
  <si>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</si>
  <si>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</si>
  <si>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</si>
  <si>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</si>
  <si>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</si>
  <si>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</si>
  <si>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</si>
  <si>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</si>
  <si>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</si>
  <si>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</si>
  <si>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</si>
  <si>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</si>
  <si>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</si>
  <si>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</si>
  <si>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</si>
  <si>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</si>
  <si>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</si>
  <si>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</si>
  <si>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</si>
  <si>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</si>
  <si>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</si>
  <si>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</si>
  <si>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</si>
  <si>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</si>
  <si>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</si>
  <si>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</si>
  <si>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</si>
  <si>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</si>
  <si>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</si>
  <si>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</si>
  <si>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</si>
  <si>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</si>
  <si>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</si>
  <si>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</si>
  <si>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</si>
  <si>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</si>
  <si>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</si>
  <si>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</si>
  <si>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</si>
  <si>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</si>
  <si>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</si>
  <si>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</si>
  <si>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</si>
  <si>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</si>
  <si>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</si>
  <si>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</si>
  <si>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</si>
  <si>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</si>
  <si>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</si>
  <si>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</si>
  <si>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</si>
  <si>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</si>
  <si>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</si>
  <si>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</si>
  <si>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</si>
  <si>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</si>
  <si>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</si>
  <si>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</si>
  <si>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</si>
  <si>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</si>
  <si>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</si>
  <si>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</si>
  <si>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</si>
  <si>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</si>
  <si>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</si>
  <si>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</si>
  <si>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</si>
  <si>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</si>
  <si>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</si>
  <si>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</si>
  <si>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</si>
  <si>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</si>
  <si>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</si>
  <si>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</si>
  <si>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</si>
  <si>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</si>
  <si>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</si>
  <si>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</si>
  <si>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</si>
  <si>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</si>
  <si>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</si>
  <si>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</si>
  <si>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</si>
  <si>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</si>
  <si>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</si>
  <si>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</si>
  <si>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</si>
  <si>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</si>
  <si>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</si>
  <si>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</si>
  <si>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</si>
  <si>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</si>
  <si>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</si>
  <si>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</si>
  <si>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</si>
  <si>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</si>
  <si>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</si>
  <si>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</si>
  <si>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</si>
  <si>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</si>
  <si>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</si>
  <si>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</si>
  <si>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</si>
  <si>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</si>
  <si>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</si>
  <si>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</si>
  <si>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</si>
  <si>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</si>
  <si>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</si>
  <si>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</si>
  <si>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</si>
  <si>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</si>
  <si>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</si>
  <si>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</si>
  <si>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</si>
  <si>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</si>
  <si>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</si>
  <si>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</si>
  <si>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</si>
  <si>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</si>
  <si>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</si>
  <si>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</si>
  <si>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</si>
  <si>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</si>
  <si>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</si>
  <si>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</si>
  <si>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</si>
  <si>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</si>
  <si>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</si>
  <si>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</si>
  <si>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</si>
  <si>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</si>
  <si>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</si>
  <si>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</si>
  <si>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</si>
  <si>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</si>
  <si>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</si>
  <si>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</si>
  <si>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</si>
  <si>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</si>
  <si>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</si>
  <si>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</si>
  <si>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</si>
  <si>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</si>
  <si>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</si>
  <si>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</si>
  <si>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</si>
  <si>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</si>
  <si>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</si>
  <si>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</si>
  <si>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</si>
  <si>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</si>
  <si>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</si>
  <si>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</si>
  <si>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</si>
  <si>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</si>
  <si>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</si>
  <si>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</si>
  <si>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</si>
  <si>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</si>
  <si>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</si>
  <si>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</si>
  <si>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</si>
  <si>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</si>
  <si>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</si>
  <si>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</si>
  <si>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</si>
  <si>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</si>
  <si>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</si>
  <si>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</si>
  <si>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</si>
  <si>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</si>
  <si>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</si>
  <si>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</si>
  <si>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</si>
  <si>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</si>
  <si>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</si>
  <si>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</si>
  <si>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</si>
  <si>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</si>
  <si>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</si>
  <si>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</si>
  <si>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</si>
  <si>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</si>
  <si>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</si>
  <si>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</si>
  <si>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</si>
  <si>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</si>
  <si>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</si>
  <si>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</si>
  <si>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</si>
  <si>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</si>
  <si>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</si>
  <si>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</si>
  <si>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</si>
  <si>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</si>
  <si>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</si>
  <si>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</si>
  <si>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</si>
  <si>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</si>
  <si>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</si>
  <si>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</si>
  <si>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</si>
  <si>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</si>
  <si>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</si>
  <si>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</si>
  <si>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</si>
  <si>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</si>
  <si>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</si>
  <si>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</si>
  <si>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</si>
  <si>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</si>
  <si>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</si>
  <si>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</si>
  <si>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</si>
  <si>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</si>
  <si>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</si>
  <si>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</si>
  <si>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</si>
  <si>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</si>
  <si>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</si>
  <si>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</si>
  <si>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</si>
  <si>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</si>
  <si>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</si>
  <si>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</si>
  <si>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</si>
  <si>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</si>
  <si>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</si>
  <si>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</si>
  <si>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</si>
  <si>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</si>
  <si>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</si>
  <si>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</si>
  <si>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</si>
  <si>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</si>
  <si>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</si>
  <si>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</si>
  <si>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</si>
  <si>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</si>
  <si>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</si>
  <si>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</si>
  <si>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</si>
  <si>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</si>
  <si>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</si>
  <si>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</si>
  <si>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</si>
  <si>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</si>
  <si>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</si>
  <si>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</si>
  <si>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</si>
  <si>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</si>
  <si>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</si>
  <si>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</si>
  <si>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</si>
  <si>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</si>
  <si>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</si>
  <si>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</si>
  <si>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</si>
  <si>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</si>
  <si>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</si>
  <si>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</si>
  <si>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</si>
  <si>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</si>
  <si>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</si>
  <si>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</si>
  <si>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</si>
  <si>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</si>
  <si>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</si>
  <si>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</si>
  <si>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</si>
  <si>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</si>
  <si>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</si>
  <si>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</si>
  <si>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</si>
  <si>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</si>
  <si>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</si>
  <si>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</si>
  <si>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</si>
  <si>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</si>
  <si>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</si>
  <si>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</si>
  <si>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</si>
  <si>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</si>
  <si>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</si>
  <si>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</si>
  <si>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</si>
  <si>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</si>
  <si>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</si>
  <si>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</si>
  <si>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</si>
  <si>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</si>
  <si>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</si>
  <si>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</si>
  <si>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</si>
  <si>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</si>
  <si>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</si>
  <si>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</si>
  <si>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</si>
  <si>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</si>
  <si>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</si>
  <si>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</si>
  <si>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</si>
  <si>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</si>
  <si>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</si>
  <si>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</si>
  <si>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</si>
  <si>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</si>
  <si>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</si>
  <si>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</si>
  <si>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</si>
  <si>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</si>
  <si>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</si>
  <si>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</si>
  <si>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</si>
  <si>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</si>
  <si>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</si>
  <si>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</si>
  <si>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</si>
  <si>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</si>
  <si>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</si>
  <si>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</si>
  <si>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</si>
  <si>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</si>
  <si>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</si>
  <si>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</si>
  <si>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</si>
  <si>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</si>
  <si>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</si>
  <si>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</si>
  <si>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</si>
  <si>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</si>
  <si>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</si>
  <si>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</si>
  <si>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</si>
  <si>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</si>
  <si>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</si>
  <si>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</si>
  <si>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</si>
  <si>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</si>
  <si>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</si>
  <si>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</si>
  <si>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</si>
  <si>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</si>
  <si>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</si>
  <si>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</si>
  <si>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</si>
  <si>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</si>
  <si>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</si>
  <si>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</si>
  <si>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</si>
  <si>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</si>
  <si>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</si>
  <si>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</si>
  <si>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</si>
  <si>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</si>
  <si>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</si>
  <si>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</si>
  <si>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</si>
  <si>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</si>
  <si>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</si>
  <si>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</si>
  <si>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</si>
  <si>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</si>
  <si>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</si>
  <si>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</si>
  <si>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</si>
  <si>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</si>
  <si>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</si>
  <si>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</si>
  <si>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</si>
  <si>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</si>
  <si>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</si>
  <si>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</si>
  <si>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</si>
  <si>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</si>
  <si>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</si>
  <si>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</si>
  <si>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</si>
  <si>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</si>
  <si>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</si>
  <si>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</si>
  <si>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</si>
  <si>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</si>
  <si>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</si>
  <si>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</si>
  <si>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</si>
  <si>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</si>
  <si>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</si>
  <si>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</si>
  <si>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</si>
  <si>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</si>
  <si>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</si>
  <si>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</si>
  <si>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</si>
  <si>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</si>
  <si>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</si>
  <si>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</si>
  <si>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</si>
  <si>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</si>
  <si>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</si>
  <si>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</si>
  <si>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</si>
  <si>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</si>
  <si>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</si>
  <si>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</si>
  <si>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</si>
  <si>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</si>
  <si>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</si>
  <si>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</si>
  <si>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</si>
  <si>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</si>
  <si>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</si>
  <si>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</si>
  <si>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</si>
  <si>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</si>
  <si>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</si>
  <si>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</si>
  <si>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</si>
  <si>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</si>
  <si>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</si>
  <si>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</si>
  <si>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</si>
  <si>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</si>
  <si>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</si>
  <si>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</si>
  <si>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</si>
  <si>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</si>
  <si>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</si>
  <si>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</si>
  <si>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</si>
  <si>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</si>
  <si>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</si>
  <si>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</si>
  <si>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</si>
  <si>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</si>
  <si>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</si>
  <si>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</si>
  <si>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</si>
  <si>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</si>
  <si>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</si>
  <si>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</si>
  <si>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</si>
  <si>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</si>
  <si>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</si>
  <si>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</si>
  <si>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</si>
  <si>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</si>
  <si>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</si>
  <si>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</si>
  <si>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</si>
  <si>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</si>
  <si>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</si>
  <si>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</si>
  <si>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</si>
  <si>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</si>
  <si>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</si>
  <si>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</si>
  <si>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</si>
  <si>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</si>
  <si>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</si>
  <si>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</si>
  <si>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</si>
  <si>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</si>
  <si>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</si>
  <si>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</si>
  <si>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</si>
  <si>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</si>
  <si>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</si>
  <si>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</si>
  <si>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</si>
  <si>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</si>
  <si>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</si>
  <si>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</si>
  <si>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</si>
  <si>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</si>
  <si>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</si>
  <si>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</si>
  <si>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</si>
  <si>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</si>
  <si>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</si>
  <si>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</si>
  <si>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</si>
  <si>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</si>
  <si>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</si>
  <si>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</si>
  <si>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</si>
  <si>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</si>
  <si>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</si>
  <si>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</si>
  <si>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</si>
  <si>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</si>
  <si>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</si>
  <si>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</si>
  <si>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</si>
  <si>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</si>
  <si>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</si>
  <si>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</si>
  <si>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</si>
  <si>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</si>
  <si>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</si>
  <si>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</si>
  <si>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</si>
  <si>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</si>
  <si>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</si>
  <si>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</si>
  <si>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</si>
  <si>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</si>
  <si>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</si>
  <si>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</si>
  <si>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</si>
  <si>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</si>
  <si>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</si>
  <si>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</si>
  <si>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</si>
  <si>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</si>
  <si>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</si>
  <si>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</si>
  <si>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</si>
  <si>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</si>
  <si>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</si>
  <si>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</si>
  <si>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</si>
  <si>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</si>
  <si>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</si>
  <si>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</si>
  <si>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</si>
  <si>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</si>
  <si>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</si>
  <si>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</si>
  <si>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</si>
  <si>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</si>
  <si>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</si>
  <si>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</si>
  <si>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</si>
  <si>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</si>
  <si>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</si>
  <si>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</si>
  <si>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</si>
  <si>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</si>
  <si>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</si>
  <si>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</si>
  <si>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</si>
  <si>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</si>
  <si>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</si>
  <si>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</si>
  <si>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</si>
  <si>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</si>
  <si>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</si>
  <si>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</si>
  <si>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</si>
  <si>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</si>
  <si>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</si>
  <si>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</si>
  <si>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</si>
  <si>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</si>
  <si>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</si>
  <si>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</si>
  <si>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</si>
  <si>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</si>
  <si>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</si>
  <si>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</si>
  <si>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</si>
  <si>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</si>
  <si>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</si>
  <si>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</si>
  <si>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</si>
  <si>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</si>
  <si>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</si>
  <si>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</si>
  <si>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</si>
  <si>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</si>
  <si>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</si>
  <si>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</si>
  <si>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</si>
  <si>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</si>
  <si>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</si>
  <si>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</si>
  <si>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</si>
  <si>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</si>
  <si>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</si>
  <si>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</si>
  <si>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</si>
  <si>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</si>
  <si>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</si>
  <si>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</si>
  <si>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</si>
  <si>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</si>
  <si>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</si>
  <si>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</si>
  <si>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</si>
  <si>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</si>
  <si>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</si>
  <si>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</si>
  <si>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</si>
  <si>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</si>
  <si>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</si>
  <si>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</si>
  <si>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</si>
  <si>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</si>
  <si>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</si>
  <si>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</si>
  <si>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</si>
  <si>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</si>
  <si>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</si>
  <si>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</si>
  <si>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</si>
  <si>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</si>
  <si>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</si>
  <si>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</si>
  <si>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</si>
  <si>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</si>
  <si>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</si>
  <si>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</si>
  <si>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</si>
  <si>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</si>
  <si>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</si>
  <si>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</si>
  <si>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</si>
  <si>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</si>
  <si>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</si>
  <si>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</si>
  <si>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</si>
  <si>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</si>
  <si>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</si>
  <si>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</si>
  <si>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</si>
  <si>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</si>
  <si>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</si>
  <si>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</si>
  <si>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</si>
  <si>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</si>
  <si>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</si>
  <si>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</si>
  <si>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</si>
  <si>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</si>
  <si>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</si>
  <si>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</si>
  <si>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</si>
  <si>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</si>
  <si>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</si>
  <si>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</si>
  <si>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</si>
  <si>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</si>
  <si>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</si>
  <si>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</si>
  <si>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</si>
  <si>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</si>
  <si>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</si>
  <si>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</si>
  <si>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</si>
  <si>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</si>
  <si>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</si>
  <si>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</si>
  <si>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</si>
  <si>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</si>
  <si>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</si>
  <si>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</si>
  <si>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</si>
  <si>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</si>
  <si>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</si>
  <si>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</si>
  <si>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</si>
  <si>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</si>
  <si>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</si>
  <si>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</si>
  <si>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</si>
  <si>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</si>
  <si>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</si>
  <si>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</si>
  <si>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</si>
  <si>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</si>
  <si>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</si>
  <si>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</si>
  <si>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</si>
  <si>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</si>
  <si>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</si>
  <si>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</si>
  <si>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</si>
  <si>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</si>
  <si>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</si>
  <si>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</si>
  <si>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</si>
  <si>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</si>
  <si>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</si>
  <si>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</si>
  <si>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</si>
  <si>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</si>
  <si>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</si>
  <si>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</si>
  <si>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</si>
  <si>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</si>
  <si>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</si>
  <si>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</si>
  <si>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</si>
  <si>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</si>
  <si>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</si>
  <si>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</si>
  <si>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</si>
  <si>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</si>
  <si>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</si>
  <si>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</si>
  <si>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</si>
  <si>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</si>
  <si>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</si>
  <si>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</si>
  <si>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</si>
  <si>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</si>
  <si>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</si>
  <si>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</si>
  <si>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</si>
  <si>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</si>
  <si>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</si>
  <si>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</si>
  <si>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</si>
  <si>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</si>
  <si>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</si>
  <si>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</si>
  <si>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</si>
  <si>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</si>
  <si>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</si>
  <si>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</si>
  <si>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</si>
  <si>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</si>
  <si>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</si>
  <si>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</si>
  <si>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</si>
  <si>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</si>
  <si>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</si>
  <si>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</si>
  <si>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</si>
  <si>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</si>
  <si>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</si>
  <si>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</si>
  <si>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</si>
  <si>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</si>
  <si>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</si>
  <si>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</si>
  <si>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</si>
  <si>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</si>
  <si>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</si>
  <si>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</si>
  <si>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</si>
  <si>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</si>
  <si>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</si>
  <si>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</si>
  <si>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</si>
  <si>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</si>
  <si>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</si>
  <si>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</si>
  <si>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</si>
  <si>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</si>
  <si>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</si>
  <si>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</si>
  <si>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</si>
  <si>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</si>
  <si>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</si>
  <si>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</si>
  <si>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</si>
  <si>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</si>
  <si>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</si>
  <si>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</si>
  <si>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</si>
  <si>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</si>
  <si>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</si>
  <si>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</si>
  <si>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</si>
  <si>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</si>
  <si>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</si>
  <si>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</si>
  <si>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</si>
  <si>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</si>
  <si>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</si>
  <si>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</si>
  <si>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</si>
  <si>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</si>
  <si>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</si>
  <si>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</si>
  <si>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</si>
  <si>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</si>
  <si>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</si>
  <si>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</si>
  <si>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</si>
  <si>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</si>
  <si>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</si>
  <si>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</si>
  <si>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</si>
  <si>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</si>
  <si>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</si>
  <si>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</si>
  <si>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</si>
  <si>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</si>
  <si>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</si>
  <si>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</si>
  <si>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</si>
  <si>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</si>
  <si>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</si>
  <si>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</si>
  <si>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</si>
  <si>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</si>
  <si>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</si>
  <si>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</si>
  <si>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</si>
  <si>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</si>
  <si>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</si>
  <si>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</si>
  <si>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</si>
  <si>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</si>
  <si>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</si>
  <si>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</si>
  <si>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</si>
  <si>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</si>
  <si>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</si>
  <si>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</si>
  <si>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</si>
  <si>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</si>
  <si>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</si>
  <si>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</si>
  <si>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</si>
  <si>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</si>
  <si>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</si>
  <si>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</si>
  <si>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</si>
  <si>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</si>
  <si>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</si>
  <si>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</si>
  <si>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</si>
  <si>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</si>
  <si>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</si>
  <si>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</si>
  <si>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</si>
  <si>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</si>
  <si>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</si>
  <si>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</si>
  <si>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</si>
  <si>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</si>
  <si>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</si>
  <si>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</si>
  <si>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</si>
  <si>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</si>
  <si>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</si>
  <si>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</si>
  <si>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</si>
  <si>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</si>
  <si>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</si>
  <si>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</si>
  <si>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</si>
  <si>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</si>
  <si>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</si>
  <si>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</si>
  <si>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</si>
  <si>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</si>
  <si>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</si>
  <si>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</si>
  <si>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</si>
  <si>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</si>
  <si>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</si>
  <si>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</si>
  <si>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</si>
  <si>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</si>
  <si>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</si>
  <si>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</si>
  <si>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</si>
  <si>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</si>
  <si>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</si>
  <si>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</si>
  <si>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</si>
  <si>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</si>
  <si>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</si>
  <si>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</si>
  <si>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</si>
  <si>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</si>
  <si>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</si>
  <si>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</si>
  <si>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</si>
  <si>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</si>
  <si>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</si>
  <si>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</si>
  <si>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</si>
  <si>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</si>
  <si>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</si>
  <si>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</si>
  <si>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</si>
  <si>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</si>
  <si>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</si>
  <si>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</si>
  <si>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</si>
  <si>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</si>
  <si>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</si>
  <si>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</si>
  <si>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</si>
  <si>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</si>
  <si>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</si>
  <si>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</si>
  <si>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</si>
  <si>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</si>
  <si>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</si>
  <si>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</si>
  <si>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</si>
  <si>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</si>
  <si>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</si>
  <si>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</si>
  <si>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</si>
  <si>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</si>
  <si>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</si>
  <si>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</si>
  <si>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</si>
  <si>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</si>
  <si>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</si>
  <si>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</si>
  <si>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</si>
  <si>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</si>
  <si>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</si>
  <si>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</si>
  <si>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</si>
  <si>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</si>
  <si>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</si>
  <si>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</si>
  <si>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</si>
  <si>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</si>
  <si>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</si>
  <si>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</si>
  <si>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</si>
  <si>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</si>
  <si>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</si>
  <si>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</si>
  <si>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</si>
  <si>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</si>
  <si>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</si>
  <si>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</si>
  <si>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</si>
  <si>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</si>
  <si>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</si>
  <si>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</si>
  <si>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</si>
  <si>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</si>
  <si>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</si>
  <si>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</si>
  <si>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</si>
  <si>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</si>
  <si>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</si>
  <si>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</si>
  <si>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</si>
  <si>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</si>
  <si>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</si>
  <si>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</si>
  <si>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</si>
  <si>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</si>
  <si>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</si>
  <si>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</si>
  <si>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</si>
  <si>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</si>
  <si>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</si>
  <si>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</si>
  <si>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</si>
  <si>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</si>
  <si>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</si>
  <si>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</si>
  <si>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</si>
  <si>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</si>
  <si>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</si>
  <si>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</si>
  <si>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</si>
  <si>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</si>
  <si>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</si>
  <si>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</si>
  <si>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</si>
  <si>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</si>
  <si>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</si>
  <si>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</si>
  <si>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</si>
  <si>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</si>
  <si>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</si>
  <si>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</si>
  <si>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</si>
  <si>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</si>
  <si>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</si>
  <si>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</si>
  <si>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</si>
  <si>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</si>
  <si>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</si>
  <si>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</si>
  <si>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</si>
  <si>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</si>
  <si>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</si>
  <si>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</si>
  <si>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</si>
  <si>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</si>
  <si>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</si>
  <si>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</si>
  <si>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</si>
  <si>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</si>
  <si>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</si>
  <si>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</si>
  <si>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</si>
  <si>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</si>
  <si>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</si>
  <si>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</si>
  <si>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</si>
  <si>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</si>
  <si>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</si>
  <si>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</si>
  <si>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</si>
  <si>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</si>
  <si>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</si>
  <si>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</si>
  <si>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</si>
  <si>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</si>
  <si>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</si>
  <si>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</si>
  <si>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</si>
  <si>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</si>
  <si>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</si>
  <si>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</si>
  <si>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</si>
  <si>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</si>
  <si>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</si>
  <si>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</si>
  <si>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</si>
  <si>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</si>
  <si>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</si>
  <si>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</si>
  <si>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</si>
  <si>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</si>
  <si>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</si>
  <si>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</si>
  <si>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</si>
  <si>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</si>
  <si>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</si>
  <si>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</si>
  <si>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</si>
  <si>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</si>
  <si>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</si>
  <si>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</si>
  <si>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</si>
  <si>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</si>
  <si>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</si>
  <si>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</si>
  <si>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</si>
  <si>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</si>
  <si>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</si>
  <si>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</si>
  <si>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</si>
  <si>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</si>
  <si>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</si>
  <si>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</si>
  <si>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</si>
  <si>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</si>
  <si>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</si>
  <si>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</si>
  <si>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</si>
  <si>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</si>
  <si>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</si>
  <si>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</si>
  <si>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</si>
  <si>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</si>
  <si>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</si>
  <si>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</si>
  <si>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</si>
  <si>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</si>
  <si>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</si>
  <si>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</si>
  <si>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</si>
  <si>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</si>
  <si>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</si>
  <si>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</si>
  <si>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</si>
  <si>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</si>
  <si>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</si>
  <si>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</si>
  <si>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</si>
  <si>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</si>
  <si>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</si>
  <si>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</si>
  <si>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</si>
  <si>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</si>
  <si>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</si>
  <si>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</si>
  <si>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</si>
  <si>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</si>
  <si>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</si>
  <si>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</si>
  <si>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</si>
  <si>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</si>
  <si>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</si>
  <si>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</si>
  <si>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</si>
  <si>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</si>
  <si>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</si>
  <si>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</si>
  <si>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</si>
  <si>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</si>
  <si>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</si>
  <si>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</si>
  <si>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</si>
  <si>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</si>
  <si>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</si>
  <si>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</si>
  <si>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</si>
  <si>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</si>
  <si>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</si>
  <si>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</si>
  <si>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</si>
  <si>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</si>
  <si>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</si>
  <si>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</si>
  <si>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</si>
  <si>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</si>
  <si>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</si>
  <si>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</si>
  <si>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</si>
  <si>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</si>
  <si>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</si>
  <si>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</si>
  <si>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</si>
  <si>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</si>
  <si>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</si>
  <si>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</si>
  <si>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</si>
  <si>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</si>
  <si>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</si>
  <si>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</si>
  <si>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</si>
  <si>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</si>
  <si>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</si>
  <si>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</si>
  <si>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</si>
  <si>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</si>
  <si>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</si>
  <si>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</si>
  <si>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</si>
  <si>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</si>
  <si>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</si>
  <si>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</si>
  <si>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</si>
  <si>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</si>
  <si>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</si>
  <si>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</si>
  <si>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</si>
  <si>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</si>
  <si>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</si>
  <si>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</si>
  <si>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</si>
  <si>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</si>
  <si>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</si>
  <si>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</si>
  <si>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</si>
  <si>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</si>
  <si>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</si>
  <si>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</si>
  <si>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</si>
  <si>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</si>
  <si>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</si>
  <si>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</si>
  <si>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</si>
  <si>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</si>
  <si>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</si>
  <si>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</si>
  <si>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</si>
  <si>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</si>
  <si>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</si>
  <si>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</si>
  <si>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</si>
  <si>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</si>
  <si>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</si>
  <si>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</si>
  <si>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</si>
  <si>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</si>
  <si>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</si>
  <si>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</si>
  <si>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</si>
  <si>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</si>
  <si>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</si>
  <si>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</si>
  <si>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</si>
  <si>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</si>
  <si>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</si>
  <si>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</si>
  <si>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</si>
  <si>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</si>
  <si>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</si>
  <si>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</si>
  <si>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</si>
  <si>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</si>
  <si>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</si>
  <si>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</si>
  <si>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</si>
  <si>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</si>
  <si>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</si>
  <si>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</si>
  <si>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</si>
  <si>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</si>
  <si>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</si>
  <si>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</si>
  <si>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</si>
  <si>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</si>
  <si>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</si>
  <si>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</si>
  <si>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</si>
  <si>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</si>
  <si>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</si>
  <si>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</si>
  <si>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</si>
  <si>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</si>
  <si>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</si>
  <si>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</si>
  <si>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</si>
  <si>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</si>
  <si>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</si>
  <si>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</si>
  <si>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</si>
  <si>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</si>
  <si>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</si>
  <si>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</si>
  <si>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</si>
  <si>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</si>
  <si>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</si>
  <si>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</si>
  <si>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</si>
  <si>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</si>
  <si>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</si>
  <si>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</si>
  <si>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</si>
  <si>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</si>
  <si>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</si>
  <si>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</si>
  <si>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</si>
  <si>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</si>
  <si>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</si>
  <si>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</si>
  <si>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</si>
  <si>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</si>
  <si>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</si>
  <si>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</si>
  <si>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</si>
  <si>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</si>
  <si>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</si>
  <si>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</si>
  <si>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</si>
  <si>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</si>
  <si>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</si>
  <si>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</si>
  <si>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</si>
  <si>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</si>
  <si>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</si>
  <si>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</si>
  <si>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</si>
  <si>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</si>
  <si>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</si>
  <si>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</si>
  <si>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</si>
  <si>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</si>
  <si>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</si>
  <si>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</si>
  <si>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</si>
  <si>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</si>
  <si>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</si>
  <si>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</si>
  <si>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</si>
  <si>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</si>
  <si>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</si>
  <si>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</si>
  <si>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</si>
  <si>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</si>
  <si>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</si>
  <si>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</si>
  <si>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</si>
  <si>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</si>
  <si>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</si>
  <si>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</si>
  <si>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</si>
  <si>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</si>
  <si>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</si>
  <si>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</si>
  <si>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</si>
  <si>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</si>
  <si>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</si>
  <si>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</si>
  <si>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</si>
  <si>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</si>
  <si>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</si>
  <si>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</si>
  <si>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</si>
  <si>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</si>
  <si>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</si>
  <si>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</si>
  <si>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</si>
  <si>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</si>
  <si>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</si>
  <si>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</si>
  <si>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</si>
  <si>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</si>
  <si>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</si>
  <si>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</si>
  <si>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</si>
  <si>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</si>
  <si>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</si>
  <si>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</si>
  <si>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</si>
  <si>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</si>
  <si>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</si>
  <si>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</si>
  <si>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</si>
  <si>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</si>
  <si>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</si>
  <si>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</si>
  <si>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</si>
  <si>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</si>
  <si>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</si>
  <si>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</si>
  <si>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</si>
  <si>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</si>
  <si>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</si>
  <si>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</si>
  <si>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</si>
  <si>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</si>
  <si>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</si>
  <si>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</si>
  <si>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</si>
  <si>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</si>
  <si>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</si>
  <si>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</si>
  <si>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</si>
  <si>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</si>
  <si>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</si>
  <si>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</si>
  <si>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</si>
  <si>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</si>
  <si>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</si>
  <si>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</si>
  <si>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</si>
  <si>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</si>
  <si>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</si>
  <si>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</si>
  <si>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</si>
  <si>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</si>
  <si>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</si>
  <si>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</si>
  <si>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</si>
  <si>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</si>
  <si>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</si>
  <si>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</si>
  <si>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</si>
  <si>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</si>
  <si>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</si>
  <si>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</si>
  <si>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</si>
  <si>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</si>
  <si>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</si>
  <si>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</si>
  <si>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</si>
  <si>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</si>
  <si>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</si>
  <si>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</si>
  <si>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</si>
  <si>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</si>
  <si>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</si>
  <si>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</si>
  <si>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</si>
  <si>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</si>
  <si>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</si>
  <si>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</si>
  <si>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</si>
  <si>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</si>
  <si>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</si>
  <si>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</si>
  <si>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</si>
  <si>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</si>
  <si>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</si>
  <si>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</si>
  <si>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</si>
  <si>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</si>
  <si>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</si>
  <si>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</si>
  <si>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</si>
  <si>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</si>
  <si>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</si>
  <si>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</si>
  <si>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</si>
  <si>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</si>
  <si>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</si>
  <si>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</si>
  <si>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</si>
  <si>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</si>
  <si>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</si>
  <si>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</si>
  <si>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</si>
  <si>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</si>
  <si>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</si>
  <si>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</si>
  <si>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</si>
  <si>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</si>
  <si>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</si>
  <si>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</si>
  <si>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</si>
  <si>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</si>
  <si>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</si>
  <si>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</si>
  <si>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</si>
  <si>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</si>
  <si>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</si>
  <si>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</si>
  <si>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</si>
  <si>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</si>
  <si>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</si>
  <si>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</si>
  <si>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</si>
  <si>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</si>
  <si>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</si>
  <si>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</si>
  <si>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</si>
  <si>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</si>
  <si>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</si>
  <si>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</si>
  <si>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</si>
  <si>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</si>
  <si>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</si>
  <si>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</si>
  <si>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</si>
  <si>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</si>
  <si>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</si>
  <si>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</si>
  <si>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</si>
  <si>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</si>
  <si>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</si>
  <si>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</si>
  <si>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</si>
  <si>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</si>
  <si>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</si>
  <si>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</si>
  <si>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</si>
  <si>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</si>
  <si>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</si>
  <si>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</si>
  <si>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</si>
  <si>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</si>
  <si>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</si>
  <si>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</si>
  <si>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</si>
  <si>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</si>
  <si>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</si>
  <si>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</si>
  <si>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</si>
  <si>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</si>
  <si>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</si>
  <si>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</si>
  <si>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</si>
  <si>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</si>
  <si>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</si>
  <si>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</si>
  <si>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</si>
  <si>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</si>
  <si>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</si>
  <si>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</si>
  <si>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</si>
  <si>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</si>
  <si>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</si>
  <si>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</si>
  <si>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</si>
  <si>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</si>
  <si>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</si>
  <si>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</si>
  <si>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</si>
  <si>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</si>
  <si>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</si>
  <si>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</si>
  <si>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</si>
  <si>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</si>
  <si>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</si>
  <si>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</si>
  <si>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</si>
  <si>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</si>
  <si>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</si>
  <si>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</si>
  <si>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</si>
  <si>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</si>
  <si>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</si>
  <si>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</si>
  <si>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</si>
  <si>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</si>
  <si>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</si>
  <si>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</si>
  <si>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</si>
  <si>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</si>
  <si>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</si>
  <si>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</si>
  <si>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</si>
  <si>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</si>
  <si>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</si>
  <si>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</si>
  <si>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</si>
  <si>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</si>
  <si>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</si>
  <si>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</si>
  <si>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</si>
  <si>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</si>
  <si>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</si>
  <si>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</si>
  <si>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</si>
  <si>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</si>
  <si>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</si>
  <si>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</si>
  <si>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</si>
  <si>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</si>
  <si>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</si>
  <si>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</si>
  <si>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</si>
  <si>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</si>
  <si>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</si>
  <si>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</si>
  <si>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</si>
  <si>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</si>
  <si>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</si>
  <si>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</si>
  <si>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</si>
  <si>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</si>
  <si>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</si>
  <si>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</si>
  <si>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</si>
  <si>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</si>
  <si>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</si>
  <si>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</si>
  <si>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</si>
  <si>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</si>
  <si>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</si>
  <si>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</si>
  <si>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</si>
  <si>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</si>
  <si>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</si>
  <si>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</si>
  <si>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</si>
  <si>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</si>
  <si>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</si>
  <si>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</si>
  <si>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</si>
  <si>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</si>
  <si>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</si>
  <si>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</si>
  <si>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</si>
  <si>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</si>
  <si>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</si>
  <si>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</si>
  <si>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</si>
  <si>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</si>
  <si>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</si>
  <si>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</si>
  <si>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</si>
  <si>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</si>
  <si>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</si>
  <si>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</si>
  <si>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</si>
  <si>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</si>
  <si>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</si>
  <si>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</si>
  <si>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</si>
  <si>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</si>
  <si>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</si>
  <si>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</si>
  <si>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</si>
  <si>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</si>
  <si>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</si>
  <si>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</si>
  <si>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</si>
  <si>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</si>
  <si>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</si>
  <si>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</si>
  <si>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</si>
  <si>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</si>
  <si>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</si>
  <si>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</si>
  <si>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</si>
  <si>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</si>
  <si>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</si>
  <si>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</si>
  <si>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</si>
  <si>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</si>
  <si>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</si>
  <si>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</si>
  <si>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</si>
  <si>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</si>
  <si>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</si>
  <si>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</si>
  <si>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</si>
  <si>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</si>
  <si>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</si>
  <si>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</si>
  <si>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</si>
  <si>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</si>
  <si>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</si>
  <si>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</si>
  <si>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</si>
  <si>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</si>
  <si>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</si>
  <si>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</si>
  <si>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</si>
  <si>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</si>
  <si>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</si>
  <si>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</si>
  <si>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</si>
  <si>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</si>
  <si>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</si>
  <si>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</si>
  <si>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</si>
  <si>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</si>
  <si>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</si>
  <si>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</si>
  <si>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</si>
  <si>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</si>
  <si>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</si>
  <si>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</si>
  <si>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</si>
  <si>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</si>
  <si>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</si>
  <si>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</si>
  <si>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</si>
  <si>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</si>
  <si>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</si>
  <si>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</si>
  <si>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</si>
  <si>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</si>
  <si>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</si>
  <si>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</si>
  <si>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</si>
  <si>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</si>
  <si>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</si>
  <si>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</si>
  <si>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</si>
  <si>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</si>
  <si>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</si>
  <si>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</si>
  <si>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</si>
  <si>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</si>
  <si>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</si>
  <si>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</si>
  <si>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</si>
  <si>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</si>
  <si>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</si>
  <si>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</si>
  <si>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</si>
  <si>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</si>
  <si>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</si>
  <si>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</si>
  <si>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</si>
  <si>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</si>
  <si>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</si>
  <si>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</si>
  <si>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</si>
  <si>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</si>
  <si>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</si>
  <si>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</si>
  <si>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</si>
  <si>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</si>
  <si>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</si>
  <si>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</si>
  <si>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</si>
  <si>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</si>
  <si>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</si>
  <si>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</si>
  <si>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</si>
  <si>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</si>
  <si>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</si>
  <si>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</si>
  <si>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</si>
  <si>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</si>
  <si>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</si>
  <si>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</si>
  <si>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</si>
  <si>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</si>
  <si>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</si>
  <si>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</si>
  <si>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</si>
  <si>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</si>
  <si>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</si>
  <si>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</si>
  <si>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</si>
  <si>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</si>
  <si>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</si>
  <si>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</si>
  <si>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</si>
  <si>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</si>
  <si>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</si>
  <si>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</si>
  <si>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</si>
  <si>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</si>
  <si>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</si>
  <si>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</si>
  <si>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</si>
  <si>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</si>
  <si>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</si>
  <si>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</si>
  <si>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</si>
  <si>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</si>
  <si>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</si>
  <si>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</si>
  <si>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</si>
  <si>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</si>
  <si>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</si>
  <si>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</si>
  <si>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</si>
  <si>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</si>
  <si>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</si>
  <si>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</si>
  <si>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</si>
  <si>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</si>
  <si>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</si>
  <si>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</si>
  <si>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</si>
  <si>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</si>
  <si>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</si>
  <si>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</si>
  <si>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</si>
  <si>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</si>
  <si>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</si>
  <si>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</si>
  <si>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</si>
  <si>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</si>
  <si>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</si>
  <si>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</si>
  <si>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</si>
  <si>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</si>
  <si>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</si>
  <si>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</si>
  <si>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</si>
  <si>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</si>
  <si>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</si>
  <si>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</si>
  <si>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</si>
  <si>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</si>
  <si>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</si>
  <si>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</si>
  <si>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</si>
  <si>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</si>
  <si>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</si>
  <si>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</si>
  <si>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</si>
  <si>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</si>
  <si>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</si>
  <si>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</si>
  <si>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</si>
  <si>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</si>
  <si>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</si>
  <si>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</si>
  <si>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</si>
  <si>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</si>
  <si>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</si>
  <si>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</si>
  <si>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</si>
  <si>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</si>
  <si>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</si>
  <si>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</si>
  <si>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</si>
  <si>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</si>
  <si>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</si>
  <si>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</si>
  <si>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</si>
  <si>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</si>
  <si>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</si>
  <si>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</si>
  <si>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</si>
  <si>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</si>
  <si>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</si>
  <si>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</si>
  <si>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</si>
  <si>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</si>
  <si>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</si>
  <si>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</si>
  <si>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</si>
  <si>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</si>
  <si>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</si>
  <si>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</si>
  <si>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</si>
  <si>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</si>
  <si>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</si>
  <si>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</si>
  <si>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</si>
  <si>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</si>
  <si>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</si>
  <si>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</si>
  <si>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</si>
  <si>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</si>
  <si>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</si>
  <si>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</si>
  <si>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</si>
  <si>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</si>
  <si>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</si>
  <si>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</si>
  <si>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</si>
  <si>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</si>
  <si>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</si>
  <si>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</si>
  <si>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</si>
  <si>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</si>
  <si>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</si>
  <si>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</si>
  <si>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</si>
  <si>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</si>
  <si>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</si>
  <si>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</si>
  <si>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</si>
  <si>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</si>
  <si>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</si>
  <si>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</si>
  <si>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</si>
  <si>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</si>
  <si>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</si>
  <si>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</si>
  <si>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</si>
  <si>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</si>
  <si>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</si>
  <si>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</si>
  <si>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</si>
  <si>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</si>
  <si>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</si>
  <si>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</si>
  <si>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</si>
  <si>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</si>
  <si>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</si>
  <si>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</si>
  <si>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</si>
  <si>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</si>
  <si>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</si>
  <si>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</si>
  <si>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</si>
  <si>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</si>
  <si>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</si>
  <si>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</si>
  <si>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</si>
  <si>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</si>
  <si>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</si>
  <si>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</si>
  <si>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</si>
  <si>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</si>
  <si>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</si>
  <si>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</si>
  <si>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</si>
  <si>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</si>
  <si>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</si>
  <si>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</si>
  <si>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</si>
  <si>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</si>
  <si>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</si>
  <si>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</si>
  <si>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</si>
  <si>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</si>
  <si>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</si>
  <si>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</si>
  <si>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</si>
  <si>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</si>
  <si>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</si>
  <si>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</si>
  <si>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</si>
  <si>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</si>
  <si>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</si>
  <si>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</si>
  <si>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</si>
  <si>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</si>
  <si>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</si>
  <si>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</si>
  <si>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</si>
  <si>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</si>
  <si>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</si>
  <si>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</si>
  <si>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</si>
  <si>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</si>
  <si>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</si>
  <si>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</si>
  <si>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</si>
  <si>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</si>
  <si>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</si>
  <si>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</si>
  <si>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</si>
  <si>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</si>
  <si>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</si>
  <si>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</si>
  <si>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</si>
  <si>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</si>
  <si>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</si>
  <si>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</si>
  <si>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</si>
  <si>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</si>
  <si>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</si>
  <si>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</si>
  <si>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</si>
  <si>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</si>
  <si>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</si>
  <si>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</si>
  <si>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</si>
  <si>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</si>
  <si>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</si>
  <si>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</si>
  <si>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</si>
  <si>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</si>
  <si>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</si>
  <si>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</si>
  <si>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</si>
  <si>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</si>
  <si>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</si>
  <si>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</si>
  <si>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</si>
  <si>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</si>
  <si>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</si>
  <si>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</si>
  <si>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</si>
  <si>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</si>
  <si>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</si>
  <si>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</si>
  <si>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</si>
  <si>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</si>
  <si>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</si>
  <si>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</si>
  <si>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</si>
  <si>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</si>
  <si>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</si>
  <si>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</si>
  <si>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</si>
  <si>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</si>
  <si>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</si>
  <si>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</si>
  <si>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</si>
  <si>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</si>
  <si>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</si>
  <si>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</si>
  <si>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</si>
  <si>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</si>
  <si>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</si>
  <si>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</si>
  <si>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</si>
  <si>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</si>
  <si>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</si>
  <si>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</si>
  <si>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</si>
  <si>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</si>
  <si>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</si>
  <si>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</si>
  <si>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</si>
  <si>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</si>
  <si>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</si>
  <si>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</si>
  <si>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</si>
  <si>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</si>
  <si>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</si>
  <si>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</si>
  <si>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</si>
  <si>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</si>
  <si>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</si>
  <si>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</si>
  <si>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</si>
  <si>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</si>
  <si>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</si>
  <si>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</si>
  <si>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</si>
  <si>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</si>
  <si>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</si>
  <si>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</si>
  <si>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</si>
  <si>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</si>
  <si>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</si>
  <si>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</si>
  <si>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</si>
  <si>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</si>
  <si>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</si>
  <si>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</si>
  <si>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</si>
  <si>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</si>
  <si>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</si>
  <si>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</si>
  <si>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</si>
  <si>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</si>
  <si>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</si>
  <si>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</si>
  <si>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</si>
  <si>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</si>
  <si>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</si>
  <si>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</si>
  <si>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</si>
  <si>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</si>
  <si>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</si>
  <si>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</si>
  <si>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</si>
  <si>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</si>
  <si>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</si>
  <si>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</si>
  <si>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</si>
  <si>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</si>
  <si>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</si>
  <si>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</si>
  <si>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</si>
  <si>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</si>
  <si>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</si>
  <si>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</si>
  <si>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</si>
  <si>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</si>
  <si>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</si>
  <si>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</si>
  <si>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</si>
  <si>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</si>
  <si>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</si>
  <si>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</si>
  <si>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</si>
  <si>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</si>
  <si>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</si>
  <si>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</si>
  <si>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</si>
  <si>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</si>
  <si>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</si>
  <si>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</si>
  <si>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</si>
  <si>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</si>
  <si>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</si>
  <si>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</si>
  <si>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</si>
  <si>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</si>
  <si>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</si>
  <si>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</si>
  <si>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</si>
  <si>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</si>
  <si>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</si>
  <si>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</si>
  <si>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</si>
  <si>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</si>
  <si>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</si>
  <si>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</si>
  <si>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</si>
  <si>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</si>
  <si>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</si>
  <si>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</si>
  <si>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</si>
  <si>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</si>
  <si>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</si>
  <si>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</si>
  <si>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</si>
  <si>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</si>
  <si>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</si>
  <si>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</si>
  <si>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</si>
  <si>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</si>
  <si>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</si>
  <si>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</si>
  <si>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</si>
  <si>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</si>
  <si>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</si>
  <si>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</si>
  <si>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</si>
  <si>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</si>
  <si>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</si>
  <si>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</si>
  <si>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</si>
  <si>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</si>
  <si>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</si>
  <si>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</si>
  <si>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</si>
  <si>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</si>
  <si>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</si>
  <si>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</si>
  <si>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</si>
  <si>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</si>
  <si>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</si>
  <si>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</si>
  <si>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</si>
  <si>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</si>
  <si>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</si>
  <si>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</si>
  <si>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</si>
  <si>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</si>
  <si>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</si>
  <si>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</si>
  <si>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</si>
  <si>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</si>
  <si>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</si>
  <si>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</si>
  <si>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</si>
  <si>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</si>
  <si>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</si>
  <si>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</si>
  <si>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</si>
  <si>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</si>
  <si>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</si>
  <si>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</si>
  <si>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</si>
  <si>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</si>
  <si>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</si>
  <si>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</si>
  <si>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</si>
  <si>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</si>
  <si>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</si>
  <si>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</si>
  <si>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</si>
  <si>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</si>
  <si>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</si>
  <si>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</si>
  <si>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</si>
  <si>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</si>
  <si>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</si>
  <si>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</si>
  <si>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</si>
  <si>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</si>
  <si>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</si>
  <si>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</si>
  <si>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</si>
  <si>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</si>
  <si>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</si>
  <si>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</si>
  <si>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</si>
  <si>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</si>
  <si>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</si>
  <si>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</si>
  <si>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</si>
  <si>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</si>
  <si>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</si>
  <si>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</si>
  <si>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</si>
  <si>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</si>
  <si>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</si>
  <si>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</si>
  <si>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</si>
  <si>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</si>
  <si>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</si>
  <si>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</si>
  <si>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</si>
  <si>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</si>
  <si>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</si>
  <si>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</si>
  <si>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</si>
  <si>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</si>
  <si>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</si>
  <si>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</si>
  <si>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</si>
  <si>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</si>
  <si>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</si>
  <si>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</si>
  <si>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</si>
  <si>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</si>
  <si>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</si>
  <si>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</si>
  <si>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</si>
  <si>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</si>
  <si>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</si>
  <si>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</si>
  <si>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</si>
  <si>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</si>
  <si>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</si>
  <si>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</si>
  <si>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</si>
  <si>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</si>
  <si>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</si>
  <si>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</si>
  <si>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</si>
  <si>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</si>
  <si>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</si>
  <si>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</si>
  <si>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</si>
  <si>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</si>
  <si>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</si>
  <si>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</si>
  <si>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</si>
  <si>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</si>
  <si>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</si>
  <si>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</si>
  <si>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</si>
  <si>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</si>
  <si>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</si>
  <si>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</si>
  <si>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</si>
  <si>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</si>
  <si>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</si>
  <si>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</si>
  <si>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</si>
  <si>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</si>
  <si>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</si>
  <si>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</si>
  <si>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</si>
  <si>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</si>
  <si>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</si>
  <si>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</si>
  <si>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</si>
  <si>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</si>
  <si>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</si>
  <si>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</si>
  <si>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</si>
  <si>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</si>
  <si>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</si>
  <si>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</si>
  <si>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</si>
  <si>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</si>
  <si>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</si>
  <si>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</si>
  <si>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</si>
  <si>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</si>
  <si>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</si>
  <si>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</si>
  <si>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</si>
  <si>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</si>
  <si>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</si>
  <si>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</si>
  <si>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</si>
  <si>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</si>
  <si>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</si>
  <si>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</si>
  <si>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</si>
  <si>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</si>
  <si>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</si>
  <si>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</si>
  <si>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</si>
  <si>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</si>
  <si>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</si>
  <si>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</si>
  <si>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</si>
  <si>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</si>
  <si>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</si>
  <si>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</si>
  <si>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</si>
  <si>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</si>
  <si>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</si>
  <si>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</si>
  <si>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</si>
  <si>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</si>
  <si>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</si>
  <si>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</si>
  <si>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</si>
  <si>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</si>
  <si>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</si>
  <si>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</si>
  <si>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</si>
  <si>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</si>
  <si>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</si>
  <si>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</si>
  <si>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</si>
  <si>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</si>
  <si>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</si>
  <si>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</si>
  <si>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</si>
  <si>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</si>
  <si>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</si>
  <si>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</si>
  <si>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</si>
  <si>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</si>
  <si>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</si>
  <si>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</si>
  <si>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</si>
  <si>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</si>
  <si>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</si>
  <si>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</si>
  <si>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</si>
  <si>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</si>
  <si>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</si>
  <si>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</si>
  <si>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</si>
  <si>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</si>
  <si>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</si>
  <si>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</si>
  <si>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</si>
  <si>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</si>
  <si>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</si>
  <si>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</si>
  <si>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</si>
  <si>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</si>
  <si>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</si>
  <si>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</si>
  <si>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</si>
  <si>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</si>
  <si>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</si>
  <si>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</si>
  <si>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</si>
  <si>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</si>
  <si>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</si>
  <si>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</si>
  <si>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</si>
  <si>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</si>
  <si>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</si>
  <si>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</si>
  <si>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</si>
  <si>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</si>
  <si>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</si>
  <si>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</si>
  <si>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</si>
  <si>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</si>
  <si>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</si>
  <si>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</si>
  <si>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</si>
  <si>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</si>
  <si>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</si>
  <si>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</si>
  <si>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</si>
  <si>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</si>
  <si>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</si>
  <si>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</si>
  <si>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</si>
  <si>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</si>
  <si>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</si>
  <si>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</si>
  <si>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</si>
  <si>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</si>
  <si>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</si>
  <si>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</si>
  <si>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</si>
  <si>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</si>
  <si>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</si>
  <si>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</si>
  <si>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</si>
  <si>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</si>
  <si>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</si>
  <si>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</si>
  <si>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</si>
  <si>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</si>
  <si>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</si>
  <si>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</si>
  <si>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</si>
  <si>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</si>
  <si>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</si>
  <si>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</si>
  <si>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</si>
  <si>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</si>
  <si>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</si>
  <si>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</si>
  <si>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</si>
  <si>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</si>
  <si>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</si>
  <si>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</si>
  <si>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</si>
  <si>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</si>
  <si>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</si>
  <si>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</si>
  <si>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</si>
  <si>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</si>
  <si>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</si>
  <si>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</si>
  <si>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</si>
  <si>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</si>
  <si>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</si>
  <si>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</si>
  <si>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</si>
  <si>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</si>
  <si>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</si>
  <si>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</si>
  <si>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</si>
  <si>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</si>
  <si>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</si>
  <si>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</si>
  <si>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</si>
  <si>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</si>
  <si>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</si>
  <si>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</si>
  <si>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</si>
  <si>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</si>
  <si>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</si>
  <si>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</si>
  <si>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</si>
  <si>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</si>
  <si>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</si>
  <si>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</si>
  <si>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</si>
  <si>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</si>
  <si>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</si>
  <si>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</si>
  <si>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</si>
  <si>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</si>
  <si>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</si>
  <si>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</si>
  <si>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</si>
  <si>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</si>
  <si>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</si>
  <si>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</si>
  <si>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</si>
  <si>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</si>
  <si>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</si>
  <si>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</si>
  <si>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</si>
  <si>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</si>
  <si>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</si>
  <si>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</si>
  <si>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</si>
  <si>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</si>
  <si>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</si>
  <si>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</si>
  <si>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</si>
  <si>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</si>
  <si>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</si>
  <si>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</si>
  <si>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</si>
  <si>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</si>
  <si>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</si>
  <si>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</si>
  <si>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</si>
  <si>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</si>
  <si>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</si>
  <si>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</si>
  <si>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</si>
  <si>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</si>
  <si>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</si>
  <si>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</si>
  <si>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</si>
  <si>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</si>
  <si>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</si>
  <si>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</si>
  <si>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</si>
  <si>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</si>
  <si>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</si>
  <si>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</si>
  <si>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</si>
  <si>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</si>
  <si>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</si>
  <si>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</si>
  <si>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</si>
  <si>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</si>
  <si>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</si>
  <si>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</si>
  <si>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</si>
  <si>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</si>
  <si>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</si>
  <si>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</si>
  <si>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</si>
  <si>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</si>
  <si>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</si>
  <si>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</si>
  <si>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</si>
  <si>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</si>
  <si>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</si>
  <si>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</si>
  <si>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</si>
  <si>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</si>
  <si>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</si>
  <si>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</si>
  <si>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</si>
  <si>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</si>
  <si>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</si>
  <si>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</si>
  <si>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</si>
  <si>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</si>
  <si>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</si>
  <si>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</si>
  <si>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</si>
  <si>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</si>
  <si>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</si>
  <si>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</si>
  <si>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</si>
  <si>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</si>
  <si>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</si>
  <si>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</si>
  <si>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</si>
  <si>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</si>
  <si>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</si>
  <si>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</si>
  <si>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</si>
  <si>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</si>
  <si>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</si>
  <si>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</si>
  <si>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</si>
  <si>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</si>
  <si>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</si>
  <si>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</si>
  <si>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</si>
  <si>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</si>
  <si>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</si>
  <si>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</si>
  <si>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</si>
  <si>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</si>
  <si>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</si>
  <si>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</si>
  <si>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</si>
  <si>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</si>
  <si>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</si>
  <si>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</si>
  <si>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</si>
  <si>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</si>
  <si>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</si>
  <si>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</si>
  <si>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</si>
  <si>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</si>
  <si>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</si>
  <si>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</si>
  <si>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</si>
  <si>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</si>
  <si>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</si>
  <si>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</si>
  <si>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</si>
  <si>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</si>
  <si>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</si>
  <si>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</si>
  <si>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</si>
  <si>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</si>
  <si>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</si>
  <si>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</si>
  <si>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</si>
  <si>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</si>
  <si>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</si>
  <si>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</si>
  <si>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</si>
  <si>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</si>
  <si>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</si>
  <si>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</si>
  <si>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</si>
  <si>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</si>
  <si>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</si>
  <si>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</si>
  <si>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</si>
  <si>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</si>
  <si>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</si>
  <si>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</si>
  <si>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</si>
  <si>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</si>
  <si>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</si>
  <si>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</si>
  <si>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</si>
  <si>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</si>
  <si>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</si>
  <si>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</si>
  <si>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</si>
  <si>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</si>
  <si>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</si>
  <si>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</si>
  <si>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</si>
  <si>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</si>
  <si>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</si>
  <si>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</si>
  <si>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</si>
  <si>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</si>
  <si>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</si>
  <si>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</si>
  <si>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</si>
  <si>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</si>
  <si>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</si>
  <si>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</si>
  <si>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</si>
  <si>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</si>
  <si>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</si>
  <si>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</si>
  <si>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</si>
  <si>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</si>
  <si>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</si>
  <si>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</si>
  <si>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</si>
  <si>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</si>
  <si>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</si>
  <si>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</si>
  <si>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</si>
  <si>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</si>
  <si>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</si>
  <si>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</si>
  <si>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</si>
  <si>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</si>
  <si>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</si>
  <si>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</si>
  <si>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</si>
  <si>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</si>
  <si>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</si>
  <si>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</si>
  <si>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</si>
  <si>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</si>
  <si>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</si>
  <si>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</si>
  <si>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</si>
  <si>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</si>
  <si>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</si>
  <si>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</si>
  <si>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</si>
  <si>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</si>
  <si>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</si>
  <si>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</si>
  <si>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</si>
  <si>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</si>
  <si>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</si>
  <si>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</si>
  <si>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</si>
  <si>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</si>
  <si>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</si>
  <si>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</si>
  <si>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</si>
  <si>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</si>
  <si>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</si>
  <si>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</si>
  <si>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</si>
  <si>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</si>
  <si>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</si>
  <si>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</si>
  <si>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</si>
  <si>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</si>
  <si>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</si>
  <si>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</si>
  <si>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</si>
  <si>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</si>
  <si>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</si>
  <si>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</si>
  <si>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</si>
  <si>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</si>
  <si>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</si>
  <si>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</si>
  <si>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</si>
  <si>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</si>
  <si>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</si>
  <si>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</si>
  <si>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</si>
  <si>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</si>
  <si>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</si>
  <si>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</si>
  <si>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</si>
  <si>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</si>
  <si>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</si>
  <si>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</si>
  <si>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</si>
  <si>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</si>
  <si>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</si>
  <si>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</si>
  <si>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</si>
  <si>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</si>
  <si>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</si>
  <si>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</si>
  <si>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</si>
  <si>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</si>
  <si>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</si>
  <si>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</si>
  <si>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</si>
  <si>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</si>
  <si>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</si>
  <si>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</si>
  <si>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</si>
  <si>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</si>
  <si>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</si>
  <si>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</si>
  <si>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</si>
  <si>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</si>
  <si>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</si>
  <si>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</si>
  <si>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</si>
  <si>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</si>
  <si>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</si>
  <si>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</si>
  <si>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</si>
  <si>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</si>
  <si>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</si>
  <si>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</si>
  <si>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</si>
  <si>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</si>
  <si>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</si>
  <si>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</si>
  <si>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</si>
  <si>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</si>
  <si>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</si>
  <si>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</si>
  <si>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</si>
  <si>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</si>
  <si>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</si>
  <si>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</si>
  <si>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</si>
  <si>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</si>
  <si>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</si>
  <si>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</si>
  <si>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</si>
  <si>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</si>
  <si>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</si>
  <si>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</si>
  <si>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</si>
  <si>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</si>
  <si>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</si>
  <si>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</si>
  <si>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</si>
  <si>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</si>
  <si>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</si>
  <si>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</si>
  <si>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</si>
  <si>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</si>
  <si>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</si>
  <si>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</si>
  <si>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</si>
  <si>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</si>
  <si>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</si>
  <si>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</si>
  <si>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</si>
  <si>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</si>
  <si>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</si>
  <si>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</si>
  <si>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</si>
  <si>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</si>
  <si>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</si>
  <si>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</si>
  <si>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</si>
  <si>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</si>
  <si>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</si>
  <si>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</si>
  <si>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</si>
  <si>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</si>
  <si>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</si>
  <si>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</si>
  <si>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</si>
  <si>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</si>
  <si>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</si>
  <si>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</si>
  <si>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</si>
  <si>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</si>
  <si>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</si>
  <si>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</si>
  <si>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</si>
  <si>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</si>
  <si>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</si>
  <si>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</si>
  <si>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</si>
  <si>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</si>
  <si>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</si>
  <si>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</si>
  <si>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</si>
  <si>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</si>
  <si>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</si>
  <si>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</si>
  <si>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</si>
  <si>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</si>
  <si>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</si>
  <si>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</si>
  <si>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</si>
  <si>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</si>
  <si>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</si>
  <si>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</si>
  <si>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</si>
  <si>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</si>
  <si>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</si>
  <si>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</si>
  <si>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</si>
  <si>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</si>
  <si>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</si>
  <si>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</si>
  <si>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</si>
  <si>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</si>
  <si>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</si>
  <si>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</si>
  <si>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</si>
  <si>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</si>
  <si>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</si>
  <si>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</si>
  <si>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</si>
  <si>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</si>
  <si>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</si>
  <si>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</si>
  <si>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</si>
  <si>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</si>
  <si>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</si>
  <si>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</si>
  <si>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</si>
  <si>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</si>
  <si>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</si>
  <si>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</si>
  <si>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</si>
  <si>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</si>
  <si>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</si>
  <si>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</si>
  <si>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</si>
  <si>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</si>
  <si>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</si>
  <si>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</si>
  <si>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</si>
  <si>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</si>
  <si>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</si>
  <si>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</si>
  <si>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</si>
  <si>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</si>
  <si>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</si>
  <si>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</si>
  <si>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</si>
  <si>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</si>
  <si>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</si>
  <si>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</si>
  <si>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</si>
  <si>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</si>
  <si>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</si>
  <si>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</si>
  <si>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</si>
  <si>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</si>
  <si>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</si>
  <si>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</si>
  <si>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</si>
  <si>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</si>
  <si>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</si>
  <si>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</si>
  <si>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</si>
  <si>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</si>
  <si>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</si>
  <si>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</si>
  <si>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</si>
  <si>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</si>
  <si>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</si>
  <si>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</si>
  <si>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</si>
  <si>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</si>
  <si>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</si>
  <si>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</si>
  <si>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</si>
  <si>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</si>
  <si>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</si>
  <si>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</si>
  <si>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</si>
  <si>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</si>
  <si>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</si>
  <si>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</si>
  <si>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</si>
  <si>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</si>
  <si>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</si>
  <si>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</si>
  <si>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</si>
  <si>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</si>
  <si>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</si>
  <si>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</si>
  <si>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</si>
  <si>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</si>
  <si>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</si>
  <si>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</si>
  <si>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</si>
  <si>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</si>
  <si>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</si>
  <si>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</si>
  <si>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</si>
  <si>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</si>
  <si>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</si>
  <si>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</si>
  <si>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</si>
  <si>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</si>
  <si>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</si>
  <si>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</si>
  <si>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</si>
  <si>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</si>
  <si>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</si>
  <si>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</si>
  <si>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</si>
  <si>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</si>
  <si>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</si>
  <si>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</si>
  <si>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</si>
  <si>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</si>
  <si>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</si>
  <si>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</si>
  <si>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</si>
  <si>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</si>
  <si>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</si>
  <si>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</si>
  <si>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</si>
  <si>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</si>
  <si>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</si>
  <si>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</si>
  <si>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</si>
  <si>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</si>
  <si>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</si>
  <si>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</si>
  <si>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</si>
  <si>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</si>
  <si>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</si>
  <si>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</si>
  <si>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</si>
  <si>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</si>
  <si>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</si>
  <si>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</si>
  <si>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</si>
  <si>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</si>
  <si>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</si>
  <si>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</si>
  <si>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</si>
  <si>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</si>
  <si>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</si>
  <si>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</si>
  <si>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</si>
  <si>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</si>
  <si>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</si>
  <si>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</si>
  <si>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</si>
  <si>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</si>
  <si>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</si>
  <si>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</si>
  <si>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</si>
  <si>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</si>
  <si>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</si>
  <si>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</si>
  <si>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</si>
  <si>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</si>
  <si>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</si>
  <si>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</si>
  <si>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</si>
  <si>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</si>
  <si>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</si>
  <si>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</si>
  <si>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</si>
  <si>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</si>
  <si>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</si>
  <si>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</si>
  <si>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</si>
  <si>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</si>
  <si>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</si>
  <si>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</si>
  <si>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</si>
  <si>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</si>
  <si>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</si>
  <si>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</si>
  <si>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</si>
  <si>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</si>
  <si>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</si>
  <si>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</si>
  <si>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</si>
  <si>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</si>
  <si>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</si>
  <si>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</si>
  <si>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</si>
  <si>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</si>
  <si>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</si>
  <si>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</si>
  <si>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</si>
  <si>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</si>
  <si>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</si>
  <si>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</si>
  <si>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</si>
  <si>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</si>
  <si>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</si>
  <si>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</si>
  <si>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</si>
  <si>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</si>
  <si>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</si>
  <si>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</si>
  <si>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</si>
  <si>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</si>
  <si>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</si>
  <si>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</si>
  <si>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</si>
  <si>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</si>
  <si>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</si>
  <si>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</si>
  <si>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</si>
  <si>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</si>
  <si>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</si>
  <si>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</si>
  <si>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</si>
  <si>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</si>
  <si>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</si>
  <si>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</si>
  <si>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</si>
  <si>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</si>
  <si>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</si>
  <si>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</si>
  <si>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</si>
  <si>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</si>
  <si>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</si>
  <si>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</si>
  <si>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</si>
  <si>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</si>
  <si>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</si>
  <si>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</si>
  <si>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</si>
  <si>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</si>
  <si>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</si>
  <si>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</si>
  <si>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</si>
  <si>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</si>
  <si>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</si>
  <si>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</si>
  <si>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</si>
  <si>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</si>
  <si>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</si>
  <si>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</si>
  <si>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</si>
  <si>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</si>
  <si>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</si>
  <si>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</si>
  <si>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</si>
  <si>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</si>
  <si>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</si>
  <si>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</si>
  <si>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</si>
  <si>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</si>
  <si>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</si>
  <si>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</si>
  <si>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</si>
  <si>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</si>
  <si>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</si>
  <si>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</si>
  <si>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</si>
  <si>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</si>
  <si>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</si>
  <si>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</si>
  <si>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</si>
  <si>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</si>
  <si>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</si>
  <si>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</si>
  <si>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</si>
  <si>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</si>
  <si>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</si>
  <si>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</si>
  <si>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</si>
  <si>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</si>
  <si>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</si>
  <si>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</si>
  <si>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</si>
  <si>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</si>
  <si>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</si>
  <si>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</si>
  <si>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</si>
  <si>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</si>
  <si>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</si>
  <si>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</si>
  <si>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</si>
  <si>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</si>
  <si>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</si>
  <si>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</si>
  <si>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</si>
  <si>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</si>
  <si>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</si>
  <si>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</si>
  <si>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</si>
  <si>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</si>
  <si>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</si>
  <si>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</si>
  <si>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</si>
  <si>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</si>
  <si>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</si>
  <si>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</si>
  <si>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</si>
  <si>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</si>
  <si>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</si>
  <si>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</si>
  <si>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</si>
  <si>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</si>
  <si>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</si>
  <si>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</si>
  <si>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</si>
  <si>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</si>
  <si>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</si>
  <si>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</si>
  <si>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</si>
  <si>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</si>
  <si>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</si>
  <si>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</si>
  <si>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</si>
  <si>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</si>
  <si>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</si>
  <si>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</si>
  <si>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</si>
  <si>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</si>
  <si>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</si>
  <si>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</si>
  <si>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</si>
  <si>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</si>
  <si>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</si>
  <si>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</si>
  <si>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</si>
  <si>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</si>
  <si>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</si>
  <si>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</si>
  <si>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</si>
  <si>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</si>
  <si>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</si>
  <si>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</si>
  <si>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</si>
  <si>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</si>
  <si>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</si>
  <si>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</si>
  <si>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</si>
  <si>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</si>
  <si>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</si>
  <si>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</si>
  <si>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</si>
  <si>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</si>
  <si>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</si>
  <si>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</si>
  <si>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</si>
  <si>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</si>
  <si>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</si>
  <si>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</si>
  <si>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</si>
  <si>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</si>
  <si>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</si>
  <si>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</si>
  <si>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</si>
  <si>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</si>
  <si>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</si>
  <si>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</si>
  <si>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</si>
  <si>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</si>
  <si>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</si>
  <si>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</si>
  <si>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</si>
  <si>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</si>
  <si>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</si>
  <si>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</si>
  <si>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</si>
  <si>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</si>
  <si>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</si>
  <si>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</si>
  <si>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</si>
  <si>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</si>
  <si>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</si>
  <si>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</si>
  <si>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</si>
  <si>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</si>
  <si>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</si>
  <si>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</si>
  <si>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</si>
  <si>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</si>
  <si>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</si>
  <si>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</si>
  <si>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</si>
  <si>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</si>
  <si>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</si>
  <si>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</si>
  <si>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</si>
  <si>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</si>
  <si>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</si>
  <si>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</si>
  <si>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</si>
  <si>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</si>
  <si>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</si>
  <si>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</si>
  <si>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</si>
  <si>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</si>
  <si>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</si>
  <si>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</si>
  <si>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</si>
  <si>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</si>
  <si>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</si>
  <si>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</si>
  <si>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</si>
  <si>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</si>
  <si>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</si>
  <si>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</si>
  <si>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</si>
  <si>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</si>
  <si>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</si>
  <si>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</si>
  <si>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</si>
  <si>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</si>
  <si>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</si>
  <si>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</si>
  <si>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</si>
  <si>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</si>
  <si>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</si>
  <si>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</si>
  <si>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</si>
  <si>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</si>
  <si>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</si>
  <si>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</si>
  <si>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</si>
  <si>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</si>
  <si>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</si>
  <si>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</si>
  <si>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</si>
  <si>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</si>
  <si>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</si>
  <si>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</si>
  <si>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</si>
  <si>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</si>
  <si>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</si>
  <si>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</si>
  <si>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</si>
  <si>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</si>
  <si>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</si>
  <si>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</si>
  <si>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</si>
  <si>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</si>
  <si>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</si>
  <si>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</si>
  <si>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</si>
  <si>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</si>
  <si>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</si>
  <si>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</si>
  <si>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</si>
  <si>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</si>
  <si>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</si>
  <si>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</si>
  <si>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</si>
  <si>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</si>
  <si>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</si>
  <si>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</si>
  <si>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</si>
  <si>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</si>
  <si>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</si>
  <si>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</si>
  <si>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</si>
  <si>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</si>
  <si>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</si>
  <si>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</si>
  <si>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</si>
  <si>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</si>
  <si>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</si>
  <si>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</si>
  <si>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</si>
  <si>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</si>
  <si>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</si>
  <si>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</si>
  <si>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</si>
  <si>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</si>
  <si>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</si>
  <si>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</si>
  <si>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</si>
  <si>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</si>
  <si>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</si>
  <si>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</si>
  <si>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</si>
  <si>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</si>
  <si>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</si>
  <si>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</si>
  <si>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</si>
  <si>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</si>
  <si>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</si>
  <si>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</si>
  <si>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</si>
  <si>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</si>
  <si>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</si>
  <si>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</si>
  <si>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</si>
  <si>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</si>
  <si>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</si>
  <si>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</si>
  <si>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</si>
  <si>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</si>
  <si>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</si>
  <si>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</si>
  <si>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</si>
  <si>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</si>
  <si>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</si>
  <si>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</si>
  <si>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</si>
  <si>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</si>
  <si>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</si>
  <si>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</si>
  <si>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</si>
  <si>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</si>
  <si>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</si>
  <si>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</si>
  <si>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</si>
  <si>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</si>
  <si>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</si>
  <si>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</si>
  <si>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</si>
  <si>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</si>
  <si>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</si>
  <si>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</si>
  <si>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</si>
  <si>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</si>
  <si>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</si>
  <si>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</si>
  <si>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</si>
  <si>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</si>
  <si>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</si>
  <si>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</si>
  <si>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</si>
  <si>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</si>
  <si>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</si>
  <si>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</si>
  <si>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</si>
  <si>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</si>
  <si>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</si>
  <si>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</si>
  <si>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</si>
  <si>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</si>
  <si>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</si>
  <si>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</si>
  <si>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</si>
  <si>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</si>
  <si>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</si>
  <si>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</si>
  <si>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</si>
  <si>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</si>
  <si>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</si>
  <si>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</si>
  <si>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</si>
  <si>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</si>
  <si>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</si>
  <si>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</si>
  <si>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</si>
  <si>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</si>
  <si>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</si>
  <si>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</si>
  <si>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</si>
  <si>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</si>
  <si>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</si>
  <si>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</si>
  <si>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</si>
  <si>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</si>
  <si>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</si>
  <si>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</si>
  <si>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</si>
  <si>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</si>
  <si>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</si>
  <si>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</si>
  <si>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</si>
  <si>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</si>
  <si>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</si>
  <si>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</si>
  <si>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</si>
  <si>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</si>
  <si>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</si>
  <si>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</si>
  <si>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</si>
  <si>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</si>
  <si>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</si>
  <si>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</si>
  <si>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</si>
  <si>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</si>
  <si>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</si>
  <si>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</si>
  <si>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</si>
  <si>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</si>
  <si>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</si>
  <si>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</si>
  <si>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</si>
  <si>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</si>
  <si>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</si>
  <si>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</si>
  <si>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</si>
  <si>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</si>
  <si>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</si>
  <si>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</si>
  <si>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</si>
  <si>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</si>
  <si>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</si>
  <si>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</si>
  <si>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</si>
  <si>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</si>
  <si>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</si>
  <si>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</si>
  <si>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</si>
  <si>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</si>
  <si>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</si>
  <si>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</si>
  <si>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</si>
  <si>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</si>
  <si>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</si>
  <si>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</si>
  <si>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</si>
  <si>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</si>
  <si>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</si>
  <si>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</si>
  <si>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</si>
  <si>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</si>
  <si>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</si>
  <si>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</si>
  <si>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</si>
  <si>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</si>
  <si>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</si>
  <si>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</si>
  <si>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</si>
  <si>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</si>
  <si>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</si>
  <si>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</si>
  <si>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</si>
  <si>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</si>
  <si>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</si>
  <si>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</si>
  <si>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</si>
  <si>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</si>
  <si>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</si>
  <si>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</si>
  <si>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</si>
  <si>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</si>
  <si>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</si>
  <si>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</si>
  <si>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</si>
  <si>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</si>
  <si>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</si>
  <si>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</si>
  <si>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</si>
  <si>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</si>
  <si>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</si>
  <si>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</si>
  <si>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</si>
  <si>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</si>
  <si>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</si>
  <si>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</si>
  <si>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</si>
  <si>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</si>
  <si>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</si>
  <si>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</si>
  <si>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</si>
  <si>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</si>
  <si>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</si>
  <si>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</si>
  <si>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</si>
  <si>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</si>
  <si>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</si>
  <si>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</si>
  <si>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</si>
  <si>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</si>
  <si>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</si>
  <si>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</si>
  <si>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</si>
  <si>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</si>
  <si>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</si>
  <si>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</si>
  <si>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</si>
  <si>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</si>
  <si>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</si>
  <si>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</si>
  <si>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</si>
  <si>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</si>
  <si>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</si>
  <si>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</si>
  <si>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</si>
  <si>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</si>
  <si>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</si>
  <si>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</si>
  <si>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</si>
  <si>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</si>
  <si>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</si>
  <si>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</si>
  <si>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</si>
  <si>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</si>
  <si>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</si>
  <si>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</si>
  <si>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</si>
  <si>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</si>
  <si>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</si>
  <si>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</si>
  <si>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</si>
  <si>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</si>
  <si>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</si>
  <si>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</si>
  <si>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</si>
  <si>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</si>
  <si>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</si>
  <si>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</si>
  <si>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</si>
  <si>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</si>
  <si>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</si>
  <si>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</si>
  <si>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</si>
  <si>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</si>
  <si>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</si>
  <si>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</si>
  <si>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</si>
  <si>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</si>
  <si>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</si>
  <si>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</si>
  <si>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</si>
  <si>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</si>
  <si>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</si>
  <si>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</si>
  <si>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</si>
  <si>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</si>
  <si>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</si>
  <si>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</si>
  <si>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</si>
  <si>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</si>
  <si>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</si>
  <si>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</si>
  <si>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</si>
  <si>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</si>
  <si>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</si>
  <si>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</si>
  <si>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</si>
  <si>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</si>
  <si>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</si>
  <si>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</si>
  <si>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</si>
  <si>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</si>
  <si>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</si>
  <si>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</si>
  <si>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</si>
  <si>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</si>
  <si>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</si>
  <si>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</si>
  <si>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</si>
  <si>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</si>
  <si>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</si>
  <si>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</si>
  <si>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</si>
  <si>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</si>
  <si>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</si>
  <si>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</si>
  <si>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</si>
  <si>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</si>
  <si>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</si>
  <si>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</si>
  <si>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</si>
  <si>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</si>
  <si>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</si>
  <si>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</si>
  <si>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</si>
  <si>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</si>
  <si>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</si>
  <si>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</si>
  <si>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</si>
  <si>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</si>
  <si>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</si>
  <si>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</si>
  <si>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</si>
  <si>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</si>
  <si>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</si>
  <si>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</si>
  <si>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</si>
  <si>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</si>
  <si>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</si>
  <si>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</si>
  <si>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</si>
  <si>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</si>
  <si>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</si>
  <si>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</si>
  <si>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</si>
  <si>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</si>
  <si>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</si>
  <si>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</si>
  <si>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</si>
  <si>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</si>
  <si>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</si>
  <si>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</si>
  <si>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</si>
  <si>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</si>
  <si>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</si>
  <si>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</si>
  <si>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</si>
  <si>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</si>
  <si>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</si>
  <si>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</si>
  <si>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</si>
  <si>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</si>
  <si>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</si>
  <si>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</si>
  <si>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</si>
  <si>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</si>
  <si>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</si>
  <si>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</si>
  <si>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</si>
  <si>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</si>
  <si>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</si>
  <si>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</si>
  <si>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</si>
  <si>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</si>
  <si>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</si>
  <si>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</si>
  <si>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</si>
  <si>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</si>
  <si>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</si>
  <si>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</si>
  <si>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</si>
  <si>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</si>
  <si>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</si>
  <si>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</si>
  <si>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</si>
  <si>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</si>
  <si>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</si>
  <si>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</si>
  <si>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</si>
  <si>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</si>
  <si>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</si>
  <si>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</si>
  <si>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</si>
  <si>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</si>
  <si>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</si>
  <si>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</si>
  <si>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</si>
  <si>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</si>
  <si>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</si>
  <si>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</si>
  <si>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</si>
  <si>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</si>
  <si>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</si>
  <si>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</si>
  <si>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</si>
  <si>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</si>
  <si>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</si>
  <si>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</si>
  <si>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</si>
  <si>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</si>
  <si>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</si>
  <si>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</si>
  <si>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</si>
  <si>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</si>
  <si>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</si>
  <si>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</si>
  <si>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</si>
  <si>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</si>
  <si>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</si>
  <si>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</si>
  <si>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</si>
  <si>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</si>
  <si>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</si>
  <si>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</si>
  <si>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</si>
  <si>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</si>
  <si>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</si>
  <si>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</si>
  <si>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</si>
  <si>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</si>
  <si>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</si>
  <si>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</si>
  <si>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</si>
  <si>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</si>
  <si>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</si>
  <si>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</si>
  <si>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</si>
  <si>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</si>
  <si>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</si>
  <si>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</si>
  <si>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</si>
  <si>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</si>
  <si>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</si>
  <si>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</si>
  <si>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</si>
  <si>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</si>
  <si>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</si>
  <si>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</si>
  <si>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</si>
  <si>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</si>
  <si>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</si>
  <si>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</si>
  <si>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</si>
  <si>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</si>
  <si>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</si>
  <si>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</si>
  <si>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</si>
  <si>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</si>
  <si>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</si>
  <si>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</si>
  <si>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</si>
  <si>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</si>
  <si>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</si>
  <si>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</si>
  <si>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</si>
  <si>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</si>
  <si>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</si>
  <si>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</si>
  <si>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</si>
  <si>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</si>
  <si>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</si>
  <si>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</si>
  <si>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</si>
  <si>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</si>
  <si>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</si>
  <si>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</si>
  <si>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</si>
  <si>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</si>
  <si>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</si>
  <si>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</si>
  <si>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</si>
  <si>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</si>
  <si>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</si>
  <si>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</si>
  <si>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</si>
  <si>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</si>
  <si>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</si>
  <si>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</si>
  <si>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</si>
  <si>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</si>
  <si>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</si>
  <si>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</si>
  <si>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</si>
  <si>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</si>
  <si>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</si>
  <si>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</si>
  <si>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</si>
  <si>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</si>
  <si>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</si>
  <si>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</si>
  <si>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</si>
  <si>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</si>
  <si>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</si>
  <si>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</si>
  <si>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</si>
  <si>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</si>
  <si>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</si>
  <si>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</si>
  <si>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</si>
  <si>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</si>
  <si>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</si>
  <si>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</si>
  <si>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</si>
  <si>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</si>
  <si>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</si>
  <si>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</si>
  <si>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</si>
  <si>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</si>
  <si>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</si>
  <si>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</si>
  <si>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</si>
  <si>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</si>
  <si>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</si>
  <si>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</si>
  <si>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</si>
  <si>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</si>
  <si>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</si>
  <si>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</si>
  <si>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</si>
  <si>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</si>
  <si>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</si>
  <si>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</si>
  <si>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</si>
  <si>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</si>
  <si>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</si>
  <si>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</si>
  <si>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</si>
  <si>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</si>
  <si>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</si>
  <si>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</si>
  <si>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</si>
  <si>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</si>
  <si>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</si>
  <si>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</si>
  <si>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</si>
  <si>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</si>
  <si>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</si>
  <si>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</si>
  <si>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</si>
  <si>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</si>
  <si>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</si>
  <si>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</si>
  <si>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</si>
  <si>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</si>
  <si>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</si>
  <si>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</si>
  <si>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</si>
  <si>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</si>
  <si>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</si>
  <si>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</si>
  <si>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</si>
  <si>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</si>
  <si>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</si>
  <si>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</si>
  <si>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</si>
  <si>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</si>
  <si>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</si>
  <si>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</si>
  <si>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</si>
  <si>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</si>
  <si>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</si>
  <si>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</si>
  <si>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</si>
  <si>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</si>
  <si>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</si>
  <si>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</si>
  <si>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</si>
  <si>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</si>
  <si>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</si>
  <si>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</si>
  <si>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</si>
  <si>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</si>
  <si>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</si>
  <si>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</si>
  <si>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</si>
  <si>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</si>
  <si>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</si>
  <si>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</si>
  <si>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</si>
  <si>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</si>
  <si>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</si>
  <si>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</si>
  <si>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</si>
  <si>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</si>
  <si>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</si>
  <si>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</si>
  <si>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</si>
  <si>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</si>
  <si>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</si>
  <si>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</si>
  <si>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</si>
  <si>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</si>
  <si>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</si>
  <si>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</si>
  <si>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</si>
  <si>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</si>
  <si>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</si>
  <si>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</si>
  <si>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</si>
  <si>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</si>
  <si>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</si>
  <si>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</si>
  <si>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</si>
  <si>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</si>
  <si>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</si>
  <si>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</si>
  <si>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</si>
  <si>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</si>
  <si>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</si>
  <si>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</si>
  <si>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</si>
  <si>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</si>
  <si>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</si>
  <si>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</si>
  <si>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</si>
  <si>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</si>
  <si>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</si>
  <si>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</si>
  <si>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</si>
  <si>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</si>
  <si>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</si>
  <si>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</si>
  <si>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</si>
  <si>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</si>
  <si>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</si>
  <si>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</si>
  <si>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</si>
  <si>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</si>
  <si>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</si>
  <si>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</si>
  <si>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</si>
  <si>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</si>
  <si>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</si>
  <si>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</si>
  <si>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</si>
  <si>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</si>
  <si>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</si>
  <si>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</si>
  <si>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</si>
  <si>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</si>
  <si>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</si>
  <si>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</si>
  <si>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</si>
  <si>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</si>
  <si>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</si>
  <si>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</si>
  <si>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</si>
  <si>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</si>
  <si>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</si>
  <si>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</si>
  <si>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</si>
  <si>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</si>
  <si>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</si>
  <si>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</si>
  <si>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</si>
  <si>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</si>
  <si>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</si>
  <si>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</si>
  <si>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</si>
  <si>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</si>
  <si>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</si>
  <si>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</si>
  <si>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</si>
  <si>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</si>
  <si>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</si>
  <si>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</si>
  <si>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</si>
  <si>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</si>
  <si>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</si>
  <si>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</si>
  <si>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</si>
  <si>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</si>
  <si>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</si>
  <si>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</si>
  <si>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</si>
  <si>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</si>
  <si>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</si>
  <si>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</si>
  <si>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</si>
  <si>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</si>
  <si>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</si>
  <si>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</si>
  <si>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</si>
  <si>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</si>
  <si>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</si>
  <si>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</si>
  <si>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</si>
  <si>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</si>
  <si>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</si>
  <si>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</si>
  <si>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</si>
  <si>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</si>
  <si>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</si>
  <si>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</si>
  <si>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</si>
  <si>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</si>
  <si>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</si>
  <si>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</si>
  <si>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</si>
  <si>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</si>
  <si>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</si>
  <si>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</si>
  <si>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</si>
  <si>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</si>
  <si>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</si>
  <si>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</si>
  <si>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</si>
  <si>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</si>
  <si>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</si>
  <si>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</si>
  <si>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</si>
  <si>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</si>
  <si>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</si>
  <si>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</si>
  <si>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</si>
  <si>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</si>
  <si>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</si>
  <si>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</si>
  <si>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</si>
  <si>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</si>
  <si>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</si>
  <si>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</si>
  <si>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</si>
  <si>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</si>
  <si>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</si>
  <si>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</si>
  <si>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</si>
  <si>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</si>
  <si>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</si>
  <si>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</si>
  <si>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</si>
  <si>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</si>
  <si>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</si>
  <si>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</si>
  <si>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</si>
  <si>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</si>
  <si>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</si>
  <si>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</si>
  <si>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</si>
  <si>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</si>
  <si>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</si>
  <si>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</si>
  <si>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</si>
  <si>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</si>
  <si>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</si>
  <si>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</si>
  <si>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</si>
  <si>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</si>
  <si>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</si>
  <si>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</si>
  <si>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</si>
  <si>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</si>
  <si>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</si>
  <si>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</si>
  <si>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</si>
  <si>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</si>
  <si>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</si>
  <si>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</si>
  <si>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</si>
  <si>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</si>
  <si>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</si>
  <si>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</si>
  <si>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</si>
  <si>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</si>
  <si>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</si>
  <si>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</si>
  <si>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</si>
  <si>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</si>
  <si>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</si>
  <si>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</si>
  <si>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</si>
  <si>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</si>
  <si>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</si>
  <si>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</si>
  <si>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</si>
  <si>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</si>
  <si>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</si>
  <si>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</si>
  <si>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</si>
  <si>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</si>
  <si>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</si>
  <si>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</si>
  <si>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</si>
  <si>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</si>
  <si>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</si>
  <si>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</si>
  <si>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</si>
  <si>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</si>
  <si>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</si>
  <si>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</si>
  <si>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</si>
  <si>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</si>
  <si>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</si>
  <si>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</si>
  <si>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</si>
  <si>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</si>
  <si>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</si>
  <si>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</si>
  <si>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</si>
  <si>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</si>
  <si>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</si>
  <si>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</si>
  <si>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</si>
  <si>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</si>
  <si>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</si>
  <si>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</si>
  <si>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</si>
  <si>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</si>
  <si>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</si>
  <si>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</si>
  <si>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</si>
  <si>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</si>
  <si>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</si>
  <si>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</si>
  <si>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</si>
  <si>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</si>
  <si>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</si>
  <si>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</si>
  <si>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</si>
  <si>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</si>
  <si>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</si>
  <si>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</si>
  <si>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</si>
  <si>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</si>
  <si>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</si>
  <si>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</si>
  <si>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</si>
  <si>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</si>
  <si>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</si>
  <si>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</si>
  <si>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</si>
  <si>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</si>
  <si>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</si>
  <si>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</si>
  <si>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</si>
  <si>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</si>
  <si>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</si>
  <si>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</si>
  <si>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</si>
  <si>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</si>
  <si>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</si>
  <si>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</si>
  <si>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</si>
  <si>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</si>
  <si>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</si>
  <si>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</si>
  <si>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</si>
  <si>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</si>
  <si>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</si>
  <si>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</si>
  <si>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</si>
  <si>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</si>
  <si>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</si>
  <si>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</si>
  <si>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</si>
  <si>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</si>
  <si>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</si>
  <si>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</si>
  <si>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</si>
  <si>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</si>
  <si>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</si>
  <si>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</si>
  <si>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</si>
  <si>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</si>
  <si>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</si>
  <si>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</si>
  <si>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</si>
  <si>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</si>
  <si>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</si>
  <si>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</si>
  <si>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</si>
  <si>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</si>
  <si>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</si>
  <si>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</si>
  <si>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</si>
  <si>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</si>
  <si>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</si>
  <si>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</si>
  <si>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</si>
  <si>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</si>
  <si>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</si>
  <si>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</si>
  <si>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</si>
  <si>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</si>
  <si>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</si>
  <si>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</si>
  <si>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</si>
  <si>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</si>
  <si>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</si>
  <si>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</si>
  <si>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</si>
  <si>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</si>
  <si>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</si>
  <si>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</si>
  <si>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</si>
  <si>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</si>
  <si>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</si>
  <si>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</si>
  <si>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</si>
  <si>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</si>
  <si>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</si>
  <si>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</si>
  <si>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</si>
  <si>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</si>
  <si>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</si>
  <si>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</si>
  <si>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</si>
  <si>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</si>
  <si>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</si>
  <si>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</si>
  <si>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</si>
  <si>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</si>
  <si>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</si>
  <si>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</si>
  <si>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</si>
  <si>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</si>
  <si>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</si>
  <si>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</si>
  <si>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</si>
  <si>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</si>
  <si>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</si>
  <si>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</si>
  <si>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</si>
  <si>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</si>
  <si>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</si>
  <si>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</si>
  <si>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</si>
  <si>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</si>
  <si>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</si>
  <si>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</si>
  <si>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</si>
  <si>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</si>
  <si>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</si>
  <si>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</si>
  <si>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</si>
  <si>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</si>
  <si>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</si>
  <si>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</si>
  <si>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</si>
  <si>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</si>
  <si>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</si>
  <si>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</si>
  <si>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</si>
  <si>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</si>
  <si>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</si>
  <si>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</si>
  <si>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</si>
  <si>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</si>
  <si>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</si>
  <si>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</si>
  <si>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</si>
  <si>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</si>
  <si>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</si>
  <si>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</si>
  <si>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</si>
  <si>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</si>
  <si>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</si>
  <si>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</si>
  <si>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</si>
  <si>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</si>
  <si>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</si>
  <si>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</si>
  <si>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</si>
  <si>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</si>
  <si>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</si>
  <si>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</si>
  <si>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</si>
  <si>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</si>
  <si>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</si>
  <si>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</si>
  <si>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</si>
  <si>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</si>
  <si>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</si>
  <si>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</si>
  <si>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</si>
  <si>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</si>
  <si>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</si>
  <si>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</si>
  <si>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</si>
  <si>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</si>
  <si>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</si>
  <si>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</si>
  <si>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</si>
  <si>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</si>
  <si>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</si>
  <si>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</si>
  <si>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</si>
  <si>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</si>
  <si>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</si>
  <si>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</si>
  <si>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</si>
  <si>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</si>
  <si>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</si>
  <si>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</si>
  <si>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</si>
  <si>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</si>
  <si>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</si>
  <si>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</si>
  <si>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</si>
  <si>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</si>
  <si>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</si>
  <si>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</si>
  <si>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</si>
  <si>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</si>
  <si>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</si>
  <si>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</si>
  <si>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</si>
  <si>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</si>
  <si>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</si>
  <si>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</si>
  <si>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</si>
  <si>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</si>
  <si>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</si>
  <si>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</si>
  <si>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</si>
  <si>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</si>
  <si>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</si>
  <si>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</si>
  <si>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</si>
  <si>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</si>
  <si>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</si>
  <si>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</si>
  <si>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</si>
  <si>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</si>
  <si>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</si>
  <si>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</si>
  <si>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</si>
  <si>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</si>
  <si>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</si>
  <si>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</si>
  <si>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</si>
  <si>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</si>
  <si>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</si>
  <si>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</si>
  <si>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</si>
  <si>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</si>
  <si>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</si>
  <si>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</si>
  <si>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</si>
  <si>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</si>
  <si>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</si>
  <si>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</si>
  <si>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</si>
  <si>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</si>
  <si>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</si>
  <si>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</si>
  <si>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</si>
  <si>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</si>
  <si>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</si>
  <si>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</si>
  <si>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</si>
  <si>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</si>
  <si>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</si>
  <si>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</si>
  <si>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</si>
  <si>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</si>
  <si>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</si>
  <si>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</si>
  <si>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</si>
  <si>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</si>
  <si>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</si>
  <si>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</si>
  <si>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</si>
  <si>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</si>
  <si>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</si>
  <si>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</si>
  <si>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</si>
  <si>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</si>
  <si>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</si>
  <si>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</si>
  <si>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</si>
  <si>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</si>
  <si>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</si>
  <si>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</si>
  <si>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</si>
  <si>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</si>
  <si>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</si>
  <si>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</si>
  <si>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</si>
  <si>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</si>
  <si>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</si>
  <si>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</si>
  <si>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</si>
  <si>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</si>
  <si>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</si>
  <si>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</si>
  <si>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</si>
  <si>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</si>
  <si>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</si>
  <si>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</si>
  <si>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</si>
  <si>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</si>
  <si>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</si>
  <si>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</si>
  <si>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</si>
  <si>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</si>
  <si>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</si>
  <si>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</si>
  <si>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</si>
  <si>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</si>
  <si>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</si>
  <si>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</si>
  <si>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</si>
  <si>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</si>
  <si>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</si>
  <si>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</si>
  <si>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</si>
  <si>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</si>
  <si>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</si>
  <si>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</si>
  <si>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</si>
  <si>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</si>
  <si>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</si>
  <si>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</si>
  <si>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</si>
  <si>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</si>
  <si>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</si>
  <si>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</si>
  <si>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</si>
  <si>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</si>
  <si>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</si>
  <si>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</si>
  <si>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</si>
  <si>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</si>
  <si>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</si>
  <si>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</si>
  <si>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</si>
  <si>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</si>
  <si>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</si>
  <si>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</si>
  <si>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</si>
  <si>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</si>
  <si>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</si>
  <si>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</si>
  <si>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</si>
  <si>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</si>
  <si>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</si>
  <si>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</si>
  <si>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</si>
  <si>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</si>
  <si>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</si>
  <si>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</si>
  <si>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</si>
  <si>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</si>
  <si>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</si>
  <si>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</si>
  <si>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</si>
  <si>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</si>
  <si>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</si>
  <si>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</si>
  <si>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</si>
  <si>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</si>
  <si>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</si>
  <si>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</si>
  <si>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</si>
  <si>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</si>
  <si>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</si>
  <si>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</si>
  <si>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</si>
  <si>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</si>
  <si>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</si>
  <si>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</si>
  <si>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</si>
  <si>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</si>
  <si>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</si>
  <si>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</si>
  <si>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</si>
  <si>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</si>
  <si>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</si>
  <si>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</si>
  <si>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</si>
  <si>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</si>
  <si>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</si>
  <si>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</si>
  <si>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</si>
  <si>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</si>
  <si>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</si>
  <si>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</si>
  <si>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</si>
  <si>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</si>
  <si>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</si>
  <si>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</si>
  <si>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</si>
  <si>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</si>
  <si>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</si>
  <si>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</si>
  <si>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</si>
  <si>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</si>
  <si>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</si>
  <si>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</si>
  <si>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</si>
  <si>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</si>
  <si>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</si>
  <si>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</si>
  <si>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</si>
  <si>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</si>
  <si>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</si>
  <si>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</si>
  <si>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</si>
  <si>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</si>
  <si>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</si>
  <si>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</si>
  <si>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</si>
  <si>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</si>
  <si>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</si>
  <si>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</si>
  <si>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</si>
  <si>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</si>
  <si>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</si>
  <si>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</si>
  <si>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</si>
  <si>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</si>
  <si>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</si>
  <si>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</si>
  <si>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</si>
  <si>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</si>
  <si>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</si>
  <si>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</si>
  <si>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</si>
  <si>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</si>
  <si>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</si>
  <si>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</si>
  <si>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</si>
  <si>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</si>
  <si>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</si>
  <si>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</si>
  <si>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</si>
  <si>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</si>
  <si>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</si>
  <si>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</si>
  <si>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</si>
  <si>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</si>
  <si>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</si>
  <si>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</si>
  <si>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</si>
  <si>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</si>
  <si>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</si>
  <si>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</si>
  <si>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</si>
  <si>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</si>
  <si>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</si>
  <si>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</si>
  <si>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</si>
  <si>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</si>
  <si>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</si>
  <si>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</si>
  <si>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</si>
  <si>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</si>
  <si>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</si>
  <si>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</si>
  <si>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</si>
  <si>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</si>
  <si>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</si>
  <si>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</si>
  <si>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</si>
  <si>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</si>
  <si>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</si>
  <si>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</si>
  <si>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</si>
  <si>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</si>
  <si>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</si>
  <si>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</si>
  <si>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</si>
  <si>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</si>
  <si>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</si>
  <si>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</si>
  <si>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</si>
  <si>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</si>
  <si>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</si>
  <si>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</si>
  <si>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</si>
  <si>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</si>
  <si>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</si>
  <si>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</si>
  <si>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</si>
  <si>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</si>
  <si>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</si>
  <si>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</si>
  <si>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</si>
  <si>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</si>
  <si>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</si>
  <si>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</si>
  <si>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</si>
  <si>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</si>
  <si>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</si>
  <si>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</si>
  <si>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</si>
  <si>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</si>
  <si>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</si>
  <si>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</si>
  <si>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</si>
  <si>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</si>
  <si>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</si>
  <si>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</si>
  <si>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</si>
  <si>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</si>
  <si>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</si>
  <si>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</si>
  <si>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</si>
  <si>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</si>
  <si>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</si>
  <si>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</si>
  <si>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</si>
  <si>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</si>
  <si>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</si>
  <si>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</si>
  <si>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</si>
  <si>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</si>
  <si>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</si>
  <si>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</si>
  <si>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</si>
  <si>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</si>
  <si>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</si>
  <si>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</si>
  <si>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</si>
  <si>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</si>
  <si>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</si>
  <si>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</si>
  <si>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</si>
  <si>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</si>
  <si>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</si>
  <si>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</si>
  <si>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</si>
  <si>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</si>
  <si>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</si>
  <si>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</si>
  <si>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</si>
  <si>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</si>
  <si>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</si>
  <si>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</si>
  <si>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</si>
  <si>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</si>
  <si>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</si>
  <si>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</si>
  <si>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</si>
  <si>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</si>
  <si>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</si>
  <si>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</si>
  <si>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</si>
  <si>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</si>
  <si>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</si>
  <si>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</si>
  <si>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</si>
  <si>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</si>
  <si>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</si>
  <si>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</si>
  <si>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</si>
  <si>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</si>
  <si>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</si>
  <si>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</si>
  <si>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</si>
  <si>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</si>
  <si>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</si>
  <si>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</si>
  <si>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</si>
  <si>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</si>
  <si>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</si>
  <si>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</si>
  <si>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</si>
  <si>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</si>
  <si>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</si>
  <si>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</si>
  <si>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</si>
  <si>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</si>
  <si>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</si>
  <si>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</si>
  <si>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</si>
  <si>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</si>
  <si>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</si>
  <si>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</si>
  <si>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</si>
  <si>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</si>
  <si>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</si>
  <si>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</si>
  <si>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</si>
  <si>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</si>
  <si>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</si>
  <si>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</si>
  <si>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</si>
  <si>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</si>
  <si>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</si>
  <si>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</si>
  <si>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</si>
  <si>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</si>
  <si>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</si>
  <si>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</si>
  <si>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</si>
  <si>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</si>
  <si>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</si>
  <si>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</si>
  <si>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</si>
  <si>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</si>
  <si>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</si>
  <si>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</si>
  <si>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</si>
  <si>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</si>
  <si>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</si>
  <si>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</si>
  <si>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</si>
  <si>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</si>
  <si>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</si>
  <si>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</si>
  <si>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</si>
  <si>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</si>
  <si>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</si>
  <si>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</si>
  <si>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</si>
  <si>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</si>
  <si>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</si>
  <si>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</si>
  <si>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</si>
  <si>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</si>
  <si>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</si>
  <si>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</si>
  <si>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</si>
  <si>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</si>
  <si>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</si>
  <si>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</si>
  <si>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</si>
  <si>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</si>
  <si>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</si>
  <si>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</si>
  <si>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</si>
  <si>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</si>
  <si>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</si>
  <si>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</si>
  <si>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</si>
  <si>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</si>
  <si>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</si>
  <si>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</si>
  <si>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</si>
  <si>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</si>
  <si>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</si>
  <si>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</si>
  <si>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</si>
  <si>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</si>
  <si>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</si>
  <si>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</si>
  <si>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</si>
  <si>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</si>
  <si>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</si>
  <si>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</si>
  <si>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</si>
  <si>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</si>
  <si>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</si>
  <si>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</si>
  <si>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</si>
  <si>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</si>
  <si>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</si>
  <si>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</si>
  <si>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</si>
  <si>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</si>
  <si>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</si>
  <si>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</si>
  <si>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</si>
  <si>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</si>
  <si>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</si>
  <si>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</si>
  <si>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</si>
  <si>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</si>
  <si>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</si>
  <si>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</si>
  <si>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</si>
  <si>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</si>
  <si>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</si>
  <si>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</si>
  <si>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</si>
  <si>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</si>
  <si>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</si>
  <si>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</si>
  <si>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</si>
  <si>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</si>
  <si>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</si>
  <si>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</si>
  <si>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</si>
  <si>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</si>
  <si>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</si>
  <si>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</si>
  <si>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</si>
  <si>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</si>
  <si>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</si>
  <si>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</si>
  <si>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</si>
  <si>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</si>
  <si>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</si>
  <si>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</si>
  <si>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</si>
  <si>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</si>
  <si>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</si>
  <si>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</si>
  <si>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</si>
  <si>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</si>
  <si>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</si>
  <si>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</si>
  <si>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</si>
  <si>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</si>
  <si>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</si>
  <si>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</si>
  <si>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</si>
  <si>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</si>
  <si>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</si>
  <si>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</si>
  <si>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</si>
  <si>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</si>
  <si>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</si>
  <si>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</si>
  <si>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</si>
  <si>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</si>
  <si>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</si>
  <si>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</si>
  <si>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</si>
  <si>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</si>
  <si>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</si>
  <si>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</si>
  <si>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</si>
  <si>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</si>
  <si>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</si>
  <si>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</si>
  <si>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</si>
  <si>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</si>
  <si>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</si>
  <si>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</si>
  <si>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</si>
  <si>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</si>
  <si>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</si>
  <si>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</si>
  <si>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</si>
  <si>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</si>
  <si>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</si>
  <si>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</si>
  <si>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</si>
  <si>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</si>
  <si>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</si>
  <si>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</si>
  <si>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</si>
  <si>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</si>
  <si>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</si>
  <si>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</si>
  <si>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</si>
  <si>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</si>
  <si>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</si>
  <si>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</si>
  <si>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</si>
  <si>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</si>
  <si>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</si>
  <si>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</si>
  <si>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</si>
  <si>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</si>
  <si>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</si>
  <si>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</si>
  <si>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</si>
  <si>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</si>
  <si>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</si>
  <si>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</si>
  <si>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</si>
  <si>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</si>
  <si>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</si>
  <si>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</si>
  <si>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</si>
  <si>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</si>
  <si>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</si>
  <si>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</si>
  <si>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</si>
  <si>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</si>
  <si>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</si>
  <si>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</si>
  <si>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</si>
  <si>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</si>
  <si>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</si>
  <si>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</si>
  <si>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</si>
  <si>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</si>
  <si>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</si>
  <si>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</si>
  <si>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</si>
  <si>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</si>
  <si>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</si>
  <si>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</si>
  <si>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</si>
  <si>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</si>
  <si>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</si>
  <si>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</si>
  <si>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</si>
  <si>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</si>
  <si>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</si>
  <si>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</si>
  <si>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</si>
  <si>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</si>
  <si>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</si>
  <si>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</si>
  <si>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</si>
  <si>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</si>
  <si>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</si>
  <si>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</si>
  <si>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</si>
  <si>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</si>
  <si>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</si>
  <si>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</si>
  <si>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</si>
  <si>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</si>
  <si>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</si>
  <si>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</si>
  <si>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</si>
  <si>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</si>
  <si>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</si>
  <si>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</si>
  <si>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</si>
  <si>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</si>
  <si>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</si>
  <si>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</si>
  <si>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</si>
  <si>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</si>
  <si>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</si>
  <si>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</si>
  <si>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</si>
  <si>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</si>
  <si>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</si>
  <si>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</si>
  <si>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</si>
  <si>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</si>
  <si>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</si>
  <si>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</si>
  <si>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</si>
  <si>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</si>
  <si>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</si>
  <si>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</si>
  <si>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</si>
  <si>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</si>
  <si>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</si>
  <si>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</si>
  <si>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</si>
  <si>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</si>
  <si>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</si>
  <si>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</si>
  <si>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</si>
  <si>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</si>
  <si>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</si>
  <si>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</si>
  <si>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</si>
  <si>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</si>
  <si>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</si>
  <si>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</si>
  <si>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</si>
  <si>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</si>
  <si>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</si>
  <si>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</si>
  <si>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</si>
  <si>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</si>
  <si>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</si>
  <si>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</si>
  <si>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</si>
  <si>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</si>
  <si>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</si>
  <si>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</si>
  <si>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</si>
  <si>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</si>
  <si>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</si>
  <si>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</si>
  <si>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</si>
  <si>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</si>
  <si>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</si>
  <si>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</si>
  <si>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</si>
  <si>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</si>
  <si>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</si>
  <si>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</si>
  <si>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</si>
  <si>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</si>
  <si>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</si>
  <si>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</si>
  <si>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</si>
  <si>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</si>
  <si>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</si>
  <si>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</si>
  <si>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</si>
  <si>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</si>
  <si>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</si>
  <si>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</si>
  <si>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</si>
  <si>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</si>
  <si>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</si>
  <si>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</si>
  <si>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</si>
  <si>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</si>
  <si>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</si>
  <si>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</si>
  <si>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</si>
  <si>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</si>
  <si>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</si>
  <si>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</si>
  <si>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</si>
  <si>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</si>
  <si>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</si>
  <si>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</si>
  <si>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</si>
  <si>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</si>
  <si>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</si>
  <si>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</si>
  <si>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</si>
  <si>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</si>
  <si>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</si>
  <si>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</si>
  <si>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</si>
  <si>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</si>
  <si>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</si>
  <si>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</si>
  <si>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</si>
  <si>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</si>
  <si>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</si>
  <si>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</si>
  <si>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</si>
  <si>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</si>
  <si>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</si>
  <si>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</si>
  <si>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</si>
  <si>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</si>
  <si>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</si>
  <si>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</si>
  <si>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</si>
  <si>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</si>
  <si>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</si>
  <si>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</si>
  <si>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</si>
  <si>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</si>
  <si>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</si>
  <si>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</si>
  <si>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</si>
  <si>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</si>
  <si>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</si>
  <si>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</si>
  <si>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</si>
  <si>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</si>
  <si>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</si>
  <si>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</si>
  <si>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</si>
  <si>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</si>
  <si>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</si>
  <si>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</si>
  <si>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</si>
  <si>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</si>
  <si>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</si>
  <si>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</si>
  <si>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</si>
  <si>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</si>
  <si>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</si>
  <si>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</si>
  <si>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</si>
  <si>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</si>
  <si>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</si>
  <si>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</si>
  <si>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</si>
  <si>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</si>
  <si>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</si>
  <si>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</si>
  <si>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</si>
  <si>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</si>
  <si>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</si>
  <si>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</si>
  <si>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</si>
  <si>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</si>
  <si>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</si>
  <si>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</si>
  <si>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</si>
  <si>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</si>
  <si>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</si>
  <si>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</si>
  <si>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</si>
  <si>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</si>
  <si>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</si>
  <si>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</si>
  <si>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</si>
  <si>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</si>
  <si>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</si>
  <si>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</si>
  <si>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</si>
  <si>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</si>
  <si>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</si>
  <si>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</si>
  <si>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</si>
  <si>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</si>
  <si>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</si>
  <si>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</si>
  <si>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</si>
  <si>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</si>
  <si>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</si>
  <si>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</si>
  <si>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</si>
  <si>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</si>
  <si>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</si>
  <si>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</si>
  <si>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</si>
  <si>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</si>
  <si>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</si>
  <si>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</si>
  <si>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</si>
  <si>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</si>
  <si>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</si>
  <si>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</si>
  <si>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</si>
  <si>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</si>
  <si>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</si>
  <si>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</si>
  <si>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</si>
  <si>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</si>
  <si>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</si>
  <si>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</si>
  <si>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</si>
  <si>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</si>
  <si>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</si>
  <si>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</si>
  <si>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</si>
  <si>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</si>
  <si>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</si>
  <si>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</si>
  <si>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</si>
  <si>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</si>
  <si>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</si>
  <si>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</si>
  <si>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</si>
  <si>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</si>
  <si>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</si>
  <si>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</si>
  <si>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</si>
  <si>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</si>
  <si>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</si>
  <si>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</si>
  <si>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</si>
  <si>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</si>
  <si>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</si>
  <si>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</si>
  <si>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</si>
  <si>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</si>
  <si>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</si>
  <si>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</si>
  <si>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</si>
  <si>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</si>
  <si>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</si>
  <si>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</si>
  <si>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</si>
  <si>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</si>
  <si>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</si>
  <si>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</si>
  <si>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</si>
  <si>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</si>
  <si>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</si>
  <si>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</si>
  <si>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</si>
  <si>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</si>
  <si>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</si>
  <si>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</si>
  <si>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</si>
  <si>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</si>
  <si>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</si>
  <si>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</si>
  <si>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</si>
  <si>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</si>
  <si>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</si>
  <si>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</si>
  <si>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</si>
  <si>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</si>
  <si>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</si>
  <si>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</si>
  <si>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</si>
  <si>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</si>
  <si>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</si>
  <si>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</si>
  <si>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</si>
  <si>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</si>
  <si>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</si>
  <si>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</si>
  <si>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</si>
  <si>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</si>
  <si>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</si>
  <si>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</si>
  <si>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</si>
  <si>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</si>
  <si>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</si>
  <si>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</si>
  <si>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</si>
  <si>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</si>
  <si>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</si>
  <si>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</si>
  <si>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</si>
  <si>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</si>
  <si>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</si>
  <si>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</si>
  <si>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</si>
  <si>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</si>
  <si>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</si>
  <si>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</si>
  <si>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</si>
  <si>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</si>
  <si>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</si>
  <si>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</si>
  <si>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</si>
  <si>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</si>
  <si>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</si>
  <si>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</si>
  <si>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</si>
  <si>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</si>
  <si>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</si>
  <si>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</si>
  <si>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</si>
  <si>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</si>
  <si>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</si>
  <si>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</si>
  <si>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</si>
  <si>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</si>
  <si>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</si>
  <si>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</si>
  <si>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</si>
  <si>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</si>
  <si>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</si>
  <si>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</si>
  <si>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</si>
  <si>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</si>
  <si>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</si>
  <si>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</si>
  <si>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</si>
  <si>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</si>
  <si>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</si>
  <si>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</si>
  <si>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</si>
  <si>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</si>
  <si>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</si>
  <si>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</si>
  <si>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</si>
  <si>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</si>
  <si>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</si>
  <si>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</si>
  <si>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</si>
  <si>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</si>
  <si>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</si>
  <si>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</si>
  <si>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</si>
  <si>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</si>
  <si>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</si>
  <si>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</si>
  <si>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</si>
  <si>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</si>
  <si>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</si>
  <si>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</si>
  <si>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</si>
  <si>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</si>
  <si>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</si>
  <si>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</si>
  <si>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</si>
  <si>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</si>
  <si>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</si>
  <si>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</si>
  <si>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</si>
  <si>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</si>
  <si>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</si>
  <si>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</si>
  <si>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</si>
  <si>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</si>
  <si>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</si>
  <si>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</si>
  <si>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</si>
  <si>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</si>
  <si>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</si>
  <si>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</si>
  <si>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</si>
  <si>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</si>
  <si>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</si>
  <si>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</si>
  <si>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</si>
  <si>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</si>
  <si>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</si>
  <si>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</si>
  <si>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</si>
  <si>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</si>
  <si>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</si>
  <si>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</si>
  <si>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</si>
  <si>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</si>
  <si>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</si>
  <si>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</si>
  <si>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</si>
  <si>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</si>
  <si>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</si>
  <si>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</si>
  <si>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</si>
  <si>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</si>
  <si>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</si>
  <si>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</si>
  <si>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</si>
  <si>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</si>
  <si>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</si>
  <si>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</si>
  <si>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</si>
  <si>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</si>
  <si>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</si>
  <si>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</si>
  <si>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</si>
  <si>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</si>
  <si>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</si>
  <si>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</si>
  <si>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</si>
  <si>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</si>
  <si>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</si>
  <si>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</si>
  <si>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</si>
  <si>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</si>
  <si>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</si>
  <si>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</si>
  <si>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</si>
  <si>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</si>
  <si>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</si>
  <si>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</si>
  <si>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</si>
  <si>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</si>
  <si>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</si>
  <si>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</si>
  <si>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</si>
  <si>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</si>
  <si>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</si>
  <si>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</si>
  <si>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</si>
  <si>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</si>
  <si>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</si>
  <si>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</si>
  <si>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</si>
  <si>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</si>
  <si>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</si>
  <si>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</si>
  <si>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</si>
  <si>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</si>
  <si>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</si>
  <si>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</si>
  <si>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</si>
  <si>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</si>
  <si>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</si>
  <si>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</si>
  <si>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</si>
  <si>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</si>
  <si>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</si>
  <si>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</si>
  <si>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</si>
  <si>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</si>
  <si>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</si>
  <si>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</si>
  <si>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</si>
  <si>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</si>
  <si>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</si>
  <si>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</si>
  <si>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</si>
  <si>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</si>
  <si>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</si>
  <si>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</si>
  <si>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</si>
  <si>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</si>
  <si>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</si>
  <si>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</si>
  <si>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</si>
  <si>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</si>
  <si>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</si>
  <si>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</si>
  <si>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</si>
  <si>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</si>
  <si>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</si>
  <si>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</si>
  <si>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</si>
  <si>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</si>
  <si>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</si>
  <si>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</si>
  <si>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</si>
  <si>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</si>
  <si>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</si>
  <si>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</si>
  <si>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</si>
  <si>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</si>
  <si>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</si>
  <si>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</si>
  <si>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</si>
  <si>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</si>
  <si>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</si>
  <si>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</si>
  <si>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</si>
  <si>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</si>
  <si>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</si>
  <si>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</si>
  <si>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</si>
  <si>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</si>
  <si>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</si>
  <si>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</si>
  <si>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</si>
  <si>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</si>
  <si>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</si>
  <si>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</si>
  <si>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</si>
  <si>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</si>
  <si>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</si>
  <si>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</si>
  <si>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</si>
  <si>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</si>
  <si>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</si>
  <si>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</si>
  <si>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</si>
  <si>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</si>
  <si>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</si>
  <si>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</si>
  <si>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</si>
  <si>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</si>
  <si>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</si>
  <si>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</si>
  <si>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</si>
  <si>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</si>
  <si>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</si>
  <si>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</si>
  <si>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</si>
  <si>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</si>
  <si>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</si>
  <si>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</si>
  <si>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</si>
  <si>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</si>
  <si>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</si>
  <si>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</si>
  <si>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</si>
  <si>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</si>
  <si>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</si>
  <si>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</si>
  <si>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</si>
  <si>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</si>
  <si>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</si>
  <si>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</si>
  <si>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</si>
  <si>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</si>
  <si>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</si>
  <si>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</si>
  <si>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</si>
  <si>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</si>
  <si>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</si>
  <si>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</si>
  <si>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</si>
  <si>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</si>
  <si>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</si>
  <si>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</si>
  <si>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</si>
  <si>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</si>
  <si>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</si>
  <si>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</si>
  <si>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</si>
  <si>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</si>
  <si>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</si>
  <si>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</si>
  <si>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</si>
  <si>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</si>
  <si>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</si>
  <si>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</si>
  <si>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</si>
  <si>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</si>
  <si>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</si>
  <si>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</si>
  <si>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</si>
  <si>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</si>
  <si>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</si>
  <si>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</si>
  <si>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</si>
  <si>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</si>
  <si>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</si>
  <si>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</si>
  <si>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</si>
  <si>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</si>
  <si>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</si>
  <si>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</si>
  <si>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</si>
  <si>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</si>
  <si>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</si>
  <si>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</si>
  <si>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</si>
  <si>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</si>
  <si>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</si>
  <si>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</si>
  <si>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</si>
  <si>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</si>
  <si>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</si>
  <si>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</si>
  <si>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</si>
  <si>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</si>
  <si>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</si>
  <si>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</si>
  <si>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</si>
  <si>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</si>
  <si>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</si>
  <si>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</si>
  <si>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</si>
  <si>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</si>
  <si>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</si>
  <si>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</si>
  <si>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</si>
  <si>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</si>
  <si>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</si>
  <si>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</si>
  <si>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</si>
  <si>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</si>
  <si>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</si>
  <si>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</si>
  <si>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</si>
  <si>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</si>
  <si>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</si>
  <si>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</si>
  <si>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</si>
  <si>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</si>
  <si>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</si>
  <si>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</si>
  <si>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</si>
  <si>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</si>
  <si>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</si>
  <si>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</si>
  <si>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</si>
  <si>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</si>
  <si>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</si>
  <si>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</si>
  <si>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</si>
  <si>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</si>
  <si>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</si>
  <si>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</si>
  <si>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</si>
  <si>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</si>
  <si>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</si>
  <si>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</si>
  <si>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</si>
  <si>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</si>
  <si>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</si>
  <si>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</si>
  <si>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</si>
  <si>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</si>
  <si>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</si>
  <si>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</si>
  <si>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</si>
  <si>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</si>
  <si>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</si>
  <si>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</si>
  <si>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</si>
  <si>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</si>
  <si>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</si>
  <si>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</si>
  <si>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</si>
  <si>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</si>
  <si>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</si>
  <si>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</si>
  <si>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</si>
  <si>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</si>
  <si>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</si>
  <si>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</si>
  <si>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</si>
  <si>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</si>
  <si>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</si>
  <si>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</si>
  <si>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</si>
  <si>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</si>
  <si>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</si>
  <si>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</si>
  <si>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</si>
  <si>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</si>
  <si>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</si>
  <si>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</si>
  <si>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</si>
  <si>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</si>
  <si>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</si>
  <si>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</si>
  <si>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</si>
  <si>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 team engaged to check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</si>
</sst>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340.3882462962938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46003.336671874997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46003.336671874997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46003.336671874997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46003.336671874997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46003.336671874997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46003.336671874997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46003.336671874997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46003.336671874997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46003.336671874997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46003.336671874997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46003.336671874997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46003.336671874997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46003.336671874997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46003.336671874997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46003.336671874997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46003.336671874997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46003.336671874997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46003.336671874997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46003.336671874997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46003.336671874997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46003.336671874997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46003.336671874997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46003.336671874997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46003.336671874997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46003.336671874997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46003.336671874997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46003.336671874997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46003.336671874997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46003.336671874997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46003.336671874997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46003.336671874997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46003.336671874997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46003.336671874997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46003.336671874997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46003.336671874997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46003.336671874997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46003.336671874997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46003.336671874997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46003.336671874997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46003.336671874997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46003.336671874997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46003.336671874997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46003.336671874997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46003.336671874997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46003.336671874997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46003.336671874997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46003.336671874997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46003.336671874997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46003.336671874997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46003.336671874997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46003.336671874997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46003.336671874997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46003.336671874997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46003.336671874997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46003.336671874997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46003.336671874997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46003.336671874997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46003.336671874997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46003.336671874997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46003.336671874997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46003.336671874997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46003.336671874997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46003.336671874997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46003.336671874997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46003.336671874997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46003.336671874997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46003.336671874997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46003.336671874997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46003.336671874997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46003.336671874997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46003.336671874997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46003.336671874997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46003.336671874997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46003.336671874997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46003.336671874997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46003.336671874997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46003.336671874997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46003.336671874997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46003.336671874997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46003.336671874997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46003.336671874997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46003.336671874997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46003.336671874997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46003.336671874997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46003.336671874997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46003.336671874997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46003.336671874997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46003.336671874997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46003.336671874997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46003.336671874997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46003.336671874997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46003.336671874997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46003.336671874997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46003.336671874997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46003.336671874997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46003.336671874997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46003.336671874997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46003.336671874997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46003.336671874997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46003.336671874997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46003.336671874997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46003.336671874997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46003.336671874997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46003.336671874997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46003.336671874997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46003.336671874997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46003.336671874997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46003.336671874997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46003.336671874997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46003.336671874997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46003.336671874997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46003.336671874997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46003.336671874997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46003.336671874997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46003.336671874997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46003.336671874997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46003.336671874997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46003.336671874997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46003.336671874997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46003.336671874997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46003.336671874997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46003.336671874997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46003.336671874997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46003.336671874997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46003.336671874997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46003.336671874997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46003.336671874997</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2274851-67D8-4643-B204-FCAC5860C5AA}"/>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178.33683425925847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18.949253240738472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5.9812899305543397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2.5047621527774027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46003.336671874997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46003.336671874997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46003.336671874997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46003.336671874997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46003.336671874997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46003.336671874997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46003.336671874997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46003.336671874997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46003.336671874997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46003.336671874997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46003.336671874997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46003.336671874997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46003.336671874997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46003.336671874997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46003.336671874997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46003.336671874997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46003.336671874997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46003.336671874997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46003.336671874997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46003.336671874997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46003.336671874997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46003.336671874997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46003.336671874997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46003.336671874997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46003.336671874997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46003.336671874997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46003.336671874997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46003.336671874997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46003.336671874997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46003.336671874997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46003.336671874997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46003.336671874997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46003.336671874997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46003.336671874997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46003.336671874997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46003.336671874997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46003.336671874997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46003.336671874997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46003.336671874997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46003.336671874997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46003.336671874997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46003.336671874997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46003.336671874997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46003.336671874997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46003.336671874997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46003.336671874997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46003.336671874997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46003.336671874997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46003.336671874997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46003.336671874997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46003.336671874997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46003.336671874997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46003.336671874997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46003.336671874997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46003.336671874997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46003.336671874997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46003.336671874997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46003.336671874997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46003.336671874997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46003.336671874997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46003.336671874997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46003.336671874997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46003.336671874997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46003.336671874997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46003.336671874997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46003.336671874997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46003.336671874997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46003.336671874997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46003.336671874997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46003.336671874997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46003.336671874997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46003.336671874997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46003.336671874997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46003.336671874997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46003.336671874997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46003.336671874997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46003.336671874997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46003.336671874997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46003.336671874997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46003.336671874997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46003.336671874997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46003.336671874997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46003.336671874997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46003.336671874997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46003.336671874997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46003.336671874997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46003.336671874997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46003.336671874997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46003.336671874997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46003.336671874997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46003.336671874997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46003.336671874997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46003.336671874997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46003.336671874997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46003.336671874997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46003.336671874997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46003.336671874997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46003.336671874997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46003.336671874997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46003.336671874997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46003.336671874997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46003.336671874997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46003.336671874997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46003.336671874997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46003.336671874997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46003.336671874997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46003.336671874997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46003.336671874997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46003.336671874997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46003.336671874997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46003.336671874997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46003.336671874997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46003.336671874997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46003.336671874997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46003.336671874997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46003.336671874997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46003.336671874997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46003.336671874997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46003.336671874997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46003.336671874997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46003.336671874997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46003.336671874997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46003.336671874997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46003.336671874997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46003.336671874997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46003.336671874997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46003.336671874997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46003.336671874997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46003.336671874997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46003.336671874997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46003.336671874997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46003.336671874997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46003.336671874997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46003.336671874997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46003.336671874997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46003.336671874997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46003.336671874997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46003.336671874997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46003.336671874997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46003.336671874997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46003.336671874997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46003.336671874997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46003.336671874997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46003.336671874997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46003.336671874997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46003.336671874997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46003.336671874997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46003.336671874997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46003.336671874997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46003.336671874997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46003.336671874997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46003.336671874997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46003.336671874997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46003.336671874997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46003.336671874997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46003.336671874997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46003.336671874997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46003.336671874997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46003.336671874997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46003.336671874997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46003.336671874997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46003.336671874997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46003.336671874997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46003.336671874997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46003.336671874997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46003.336671874997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46003.336671874997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46003.336671874997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46003.336671874997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46003.336671874997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46003.336671874997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46003.336671874997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46003.336671874997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46003.336671874997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46003.336671874997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46003.336671874997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46003.336671874997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46003.336671874997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46003.336671874997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46003.336671874997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46003.336671874997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46003.336671874997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46003.336671874997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46003.336671874997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46003.336671874997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46003.336671874997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46003.336671874997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46003.336671874997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46003.336671874997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46003.336671874997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46003.336671874997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46003.336671874997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46003.336671874997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46003.336671874997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46003.336671874997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46003.336671874997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46003.336671874997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46003.336671874997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46003.336671874997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46003.336671874997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46003.336671874997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46003.33667222222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46003.33667222222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46003.33667222222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46003.33667222222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46003.33667222222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46003.33667222222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46003.33667222222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46003.33667222222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46003.33667222222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46003.33667222222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46003.33667222222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46003.33667222222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46003.33667222222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46003.33667222222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46003.33667222222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46003.33667222222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46003.33667222222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46003.33667222222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46003.33667222222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46003.33667222222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46003.33667222222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46003.33667222222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46003.33667222222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46003.33667222222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46003.33667222222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46003.33667222222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46003.33667222222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46003.33667222222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46003.33667222222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46003.33667222222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46003.33667222222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46003.33667222222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46003.33667222222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46003.33667222222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46003.33667222222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46003.33667222222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46003.33667222222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46003.33667222222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46003.33667222222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46003.33667222222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46003.33667222222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46003.33667222222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46003.33667222222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46003.33667222222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46003.33667222222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46003.33667222222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46003.33667222222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46003.33667222222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46003.33667222222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46003.33667222222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46003.33667222222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46003.33667222222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46003.33667222222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46003.33667222222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46003.33667222222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46003.33667222222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46003.33667222222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46003.33667222222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46003.33667222222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46003.33667222222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46003.33667222222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46003.33667222222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46003.33667222222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46003.33667222222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46003.33667222222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46003.33667222222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46003.33667222222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46003.33667222222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46003.33667222222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46003.33667222222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46003.33667222222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46003.33667222222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46003.33667222222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46003.33667222222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46003.33667222222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46003.33667222222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46003.33667222222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46003.33667222222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46003.33667222222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46003.33667222222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46003.33667222222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46003.33667222222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46003.33667222222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46003.33667222222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46003.33667222222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46003.33667222222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46003.33667222222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46003.33667222222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46003.33667222222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46003.33667222222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46003.33667222222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46003.33667222222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46003.33667222222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46003.33667222222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46003.33667222222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46003.33667222222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46003.33667222222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46003.33667222222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46003.33667222222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46003.33667222222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46003.33667222222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46003.33667222222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46003.33667222222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46003.33667222222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46003.33667222222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46003.33667222222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46003.33667222222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46003.33667222222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46003.33667222222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46003.33667222222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46003.33667222222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46003.33667222222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46003.33667222222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46003.33667222222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46003.33667222222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46003.33667222222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46003.33667222222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46003.33667222222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46003.33667222222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46003.33667222222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46003.33667222222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46003.33667222222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46003.33667222222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46003.33667222222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46003.33667222222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46003.33667222222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46003.33667222222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46003.33667222222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46003.33667222222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46003.33667222222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46003.33667222222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46003.33667222222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46003.33667222222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46003.33667222222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46003.33667222222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46003.33667222222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46003.33667222222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46003.33667222222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46003.33667222222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46003.33667222222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46003.33667222222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46003.33667222222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46003.33667222222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46003.33667222222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46003.33667222222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46003.33667222222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46003.33667222222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46003.33667222222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46003.33667222222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46003.33667222222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46003.33667222222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46003.33667222222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46003.33667222222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46003.33667222222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46003.33667222222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46003.33667222222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46003.33667222222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46003.33667222222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46003.33667222222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46003.33667222222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46003.33667222222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46003.33667222222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46003.33667222222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46003.33667222222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46003.33667222222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46003.33667222222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46003.33667222222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46003.33667222222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46003.33667222222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46003.33667222222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46003.33667222222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46003.33667222222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46003.33667222222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46003.33667222222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46003.33667222222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46003.33667222222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46003.33667222222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46003.33667222222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46003.33667222222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46003.33667222222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46003.33667222222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46003.33667222222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46003.33667222222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46003.33667222222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46003.33667222222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46003.33667222222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46003.33667222222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46003.33667222222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46003.33667222222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46003.33667222222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46003.33667222222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46003.33667222222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46003.33667222222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46003.33667222222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46003.33667222222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46003.33667222222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46003.33667222222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46003.33667222222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46003.33667222222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46003.33667222222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46003.33667222222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46003.33667222222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46003.33667222222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46003.33667222222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46003.33667222222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46003.33667222222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46003.33667222222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46003.33667222222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46003.33667222222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46003.33667222222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46003.33667222222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46003.33667222222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46003.33667222222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46003.33667222222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46003.33667222222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46003.33667222222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46003.33667222222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46003.33667222222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46003.33667222222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46003.33667222222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46003.33667222222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46003.33667222222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46003.33667222222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46003.33667222222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46003.33667222222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46003.33667222222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46003.33667222222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46003.33667222222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46003.33667222222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46003.33667222222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46003.33667222222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46003.33667222222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46003.33667222222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46003.33667222222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46003.33667222222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46003.33667222222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46003.33667222222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46003.33667222222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46003.33667222222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46003.33667222222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46003.33667222222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46003.33667222222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46003.33667222222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46003.33667222222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46003.33667222222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46003.33667222222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46003.33667222222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46003.33667222222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46003.33667222222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46003.33667222222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46003.33667222222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46003.33667222222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46003.33667222222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46003.33667222222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46003.33667222222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46003.33667222222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46003.33667222222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46003.33667222222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46003.33667222222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46003.33667222222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46003.33667222222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46003.33667222222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46003.33667222222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46003.33667222222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46003.33667222222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46003.33667222222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46003.33667222222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46003.33667222222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46003.33667222222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46003.33667222222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46003.33667222222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46003.33667222222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46003.33667222222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46003.33667222222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46003.33667222222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46003.33667222222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46003.33667222222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46003.33667222222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46003.33667222222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46003.33667222222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46003.33667222222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46003.33667222222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46003.33667222222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46003.33667222222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46003.33667222222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46003.33667222222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46003.33667222222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46003.33667222222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46003.33667222222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46003.33667222222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46003.33667222222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46003.33667222222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46003.33667222222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46003.33667222222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46003.33667222222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46003.33667222222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46003.33667222222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46003.33667222222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46003.33667222222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46003.33667222222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46003.33667222222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46003.33667222222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46003.33667222222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46003.33667222222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46003.33667222222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46003.33667222222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46003.33667222222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46003.33667222222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46003.33667222222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46003.33667222222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46003.33667222222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46003.33667222222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46003.33667222222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46003.33667222222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46003.33667222222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46003.33667222222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46003.33667222222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46003.33667222222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46003.33667222222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46003.33667222222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46003.33667222222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46003.33667222222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46003.33667222222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46003.33667222222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46003.33667222222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46003.33667222222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46003.33667222222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46003.33667222222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46003.33667222222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46003.33667222222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46003.33667222222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46003.33667222222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46003.33667222222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46003.33667222222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46003.33667222222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46003.33667222222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46003.33667222222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46003.33667222222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46003.33667222222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46003.33667222222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46003.33667222222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46003.33667222222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46003.33667222222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46003.33667222222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46003.33667222222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46003.33667222222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46003.33667222222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46003.33667222222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46003.33667222222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46003.33667222222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46003.33667222222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46003.33667222222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46003.33667222222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46003.33667222222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46003.33667222222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46003.33667222222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46003.33667222222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46003.33667222222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46003.33667222222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46003.33667222222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46003.33667222222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46003.33667222222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46003.33667222222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46003.33667222222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46003.33667222222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46003.33667222222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46003.33667222222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46003.33667222222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46003.33667222222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46003.33667222222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46003.33667222222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46003.33667222222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46003.33667222222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46003.33667222222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46003.33667222222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46003.33667222222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46003.33667222222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46003.33667222222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46003.33667222222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46003.33667222222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46003.33667222222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46003.33667222222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46003.33667222222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46003.33667222222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46003.33667222222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46003.33667222222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46003.33667222222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46003.33667222222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46003.33667222222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46003.33667222222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46003.33667222222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46003.33667222222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46003.33667222222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46003.33667222222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46003.33667222222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46003.33667222222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46003.33667222222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46003.33667222222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46003.33667222222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46003.33667222222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46003.33667222222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46003.33667222222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46003.33667222222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46003.33667222222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46003.33667222222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46003.33667222222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46003.33667222222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46003.33667222222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46003.33667222222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46003.33667222222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46003.33667222222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46003.33667222222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46003.33667222222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46003.33667222222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46003.33667222222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46003.33667222222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46003.33667222222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46003.33667222222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46003.33667222222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46003.33667222222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46003.33667222222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46003.33667222222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46003.33667222222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46003.33667222222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46003.33667222222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46003.33667222222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46003.33667222222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46003.33667222222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46003.33667222222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46003.33667222222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46003.33667222222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46003.33667222222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46003.33667222222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46003.33667222222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46003.33667222222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46003.33667222222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46003.33667222222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46003.33667222222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46003.33667222222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46003.33667222222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46003.33667222222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46003.33667222222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46003.33667222222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46003.33667222222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46003.33667222222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46003.33667222222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46003.33667222222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46003.33667222222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46003.33667222222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46003.33667222222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46003.33667222222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46003.33667222222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46003.33667222222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46003.33667222222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46003.33667222222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46003.33667222222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46003.33667222222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46003.33667222222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46003.33667222222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46003.33667222222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46003.33667222222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46003.33667222222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46003.33667222222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46003.33667222222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46003.33667222222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46003.33667222222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46003.33667222222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46003.33667222222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46003.33667222222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46003.33667222222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46003.33667222222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46003.33667222222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46003.33667222222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46003.33667222222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46003.33667222222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46003.33667222222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46003.33667222222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46003.33667222222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46003.33667222222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46003.33667222222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46003.33667222222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46003.33667222222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46003.33667222222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46003.33667222222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46003.33667222222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46003.33667222222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46003.33667222222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46003.33667222222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46003.33667222222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46003.33667222222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46003.33667222222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46003.33667222222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46003.33667222222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46003.33667222222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46003.33667222222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46003.33667222222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46003.33667222222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46003.33667222222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46003.33667222222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46003.33667222222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46003.33667222222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46003.33667222222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46003.33667222222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46003.33667222222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46003.33667222222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46003.33667222222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46003.33667222222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46003.33667222222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46003.33667222222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46003.33667222222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46003.33667222222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46003.33667222222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46003.33667222222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46003.33667222222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46003.33667222222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46003.33667222222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46003.33667222222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46003.33667222222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46003.33667222222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46003.33667222222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46003.33667222222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46003.33667222222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46003.33667222222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46003.33667222222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46003.33667222222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46003.33667222222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46003.33667222222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46003.33667222222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46003.33667222222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46003.33667222222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46003.33667222222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46003.33667222222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46003.33667222222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46003.33667222222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46003.33667222222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46003.33667222222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46003.33667222222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46003.33667222222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46003.33667222222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46003.33667222222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46003.33667222222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46003.33667222222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46003.33667222222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46003.33667222222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46003.33667222222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46003.33667222222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46003.33667222222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46003.33667222222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46003.33667222222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46003.33667222222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46003.33667222222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46003.33667222222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46003.33667222222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46003.33667222222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46003.33667222222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46003.33667222222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46003.33667222222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46003.33667222222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46003.33667222222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46003.33667222222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46003.33667222222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46003.33667222222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46003.33667222222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46003.33667222222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46003.33667222222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46003.33667222222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46003.33667222222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46003.33667222222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46003.33667222222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46003.33667222222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46003.33667222222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46003.33667222222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46003.33667222222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46003.33667222222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46003.33667222222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46003.33667222222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46003.33667222222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46003.33667222222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46003.33667222222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46003.33667222222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46003.33667222222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46003.33667222222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46003.33667222222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46003.33667222222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46003.33667222222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46003.33667222222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46003.33667222222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46003.33667222222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46003.33667222222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46003.33667222222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46003.33667222222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46003.33667222222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46003.33667222222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46003.33667222222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46003.33667222222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46003.33667222222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46003.33667222222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46003.33667222222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46003.33667222222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46003.33667222222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46003.33667222222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46003.33667222222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46003.33667222222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46003.33667222222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46003.33667222222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46003.33667222222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46003.33667222222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46003.33667222222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46003.33667222222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46003.33667222222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46003.33667222222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46003.33667222222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46003.33667222222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46003.33667222222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46003.33667222222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46003.33667222222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46003.33667222222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46003.33667222222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46003.33667222222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46003.33667222222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46003.33667222222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46003.33667222222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46003.33667222222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46003.33667222222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46003.33667222222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46003.33667222222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46003.33667222222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46003.33667222222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46003.33667222222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46003.33667222222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46003.33667222222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46003.33667222222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46003.33667222222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46003.33667222222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46003.33667222222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46003.33667222222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46003.33667222222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46003.33667222222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46003.33667222222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46003.33667222222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46003.33667222222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46003.33667222222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46003.33667222222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46003.33667222222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46003.33667222222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46003.33667222222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46003.33667222222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46003.33667222222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46003.33667222222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46003.33667222222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46003.33667222222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46003.33667222222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46003.33667222222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46003.33667222222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46003.33667222222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46003.33667222222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46003.33667222222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46003.33667222222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46003.33667222222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46003.33667222222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46003.33667222222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46003.33667222222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46003.33667222222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46003.33667222222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46003.33667222222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46003.33667222222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46003.33667222222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46003.33667222222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46003.33667222222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46003.33667222222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46003.33667222222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46003.33667222222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46003.33667222222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46003.33667222222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46003.33667222222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46003.33667222222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46003.33667222222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46003.33667222222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46003.33667222222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46003.33667222222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46003.33667222222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46003.33667222222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46003.33667222222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46003.33667222222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46003.33667222222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46003.33667222222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46003.33667222222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46003.33667222222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46003.33667222222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46003.33667222222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46003.33667222222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46003.33667222222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46003.33667222222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46003.33667222222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46003.33667222222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46003.33667222222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46003.33667222222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46003.33667222222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46003.33667222222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46003.33667222222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46003.33667222222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46003.33667222222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46003.33667222222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46003.33667222222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46003.33667222222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46003.33667222222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46003.33667222222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46003.33667222222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46003.33667222222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46003.33667222222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46003.33667222222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46003.33667222222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46003.33667222222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46003.33667222222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46003.33667222222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46003.33667222222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46003.33667222222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46003.33667222222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46003.33667222222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46003.33667222222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46003.33667222222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46003.33667222222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46003.33667222222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46003.33667222222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46003.33667222222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46003.33667222222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46003.33667222222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46003.33667222222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46003.33667222222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46003.33667222222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46003.33667222222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46003.33667222222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46003.33667222222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46003.33667222222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46003.33667222222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46003.33667222222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46003.33667222222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46003.33667222222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46003.33667222222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46003.33667222222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46003.33667222222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46003.33667222222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46003.33667222222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46003.33667222222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46003.33667222222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46003.33667222222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46003.33667222222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46003.33667222222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46003.33667222222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46003.33667222222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46003.33667222222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46003.33667222222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46003.33667222222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46003.33667222222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46003.33667222222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46003.33667222222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46003.33667222222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46003.33667222222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46003.33667222222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46003.33667222222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46003.33667222222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46003.33667222222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46003.33667222222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46003.33667222222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46003.33667222222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46003.33667222222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46003.33667222222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46003.33667222222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46003.33667222222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46003.33667222222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46003.33667222222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46003.33667222222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46003.33667222222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46003.33667222222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46003.33667222222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46003.33667222222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46003.33667222222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46003.33667222222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46003.33667222222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46003.33667222222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46003.33667222222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46003.33667222222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46003.33667222222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46003.33667222222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46003.33667222222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46003.33667222222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46003.33667222222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46003.33667222222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46003.33667222222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46003.33667222222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46003.33667222222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46003.33667222222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46003.33667222222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46003.33667222222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46003.33667222222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46003.33667222222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46003.33667222222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46003.33667222222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46003.33667222222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46003.33667222222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46003.33667222222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46003.33667222222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46003.33667222222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46003.33667222222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46003.33667222222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46003.33667222222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46003.33667222222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46003.33667222222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46003.33667222222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46003.33667222222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46003.33667222222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46003.33667222222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46003.33667222222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46003.33667222222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46003.33667222222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46003.33667222222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46003.33667222222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46003.33667222222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46003.33667222222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46003.33667222222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46003.33667222222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46003.33667222222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46003.33667222222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46003.33667222222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46003.33667222222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46003.33667222222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46003.33667222222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46003.33667222222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46003.33667222222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46003.33667222222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46003.33667222222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46003.33667222222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46003.33667222222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46003.33667222222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46003.33667222222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46003.33667222222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46003.33667222222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46003.33667222222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46003.33667222222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46003.33667222222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46003.33667222222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46003.33667222222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46003.33667222222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46003.33667222222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46003.33667222222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46003.33667222222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46003.33667222222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46003.33667222222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46003.33667222222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46003.33667222222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46003.33667222222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46003.33667222222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46003.33667222222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46003.33667222222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46003.33667222222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46003.33667222222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46003.33667222222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299.85595462962374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4.5425287036996451</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7" ca="1" si="1">IFERROR(NOW()-F4,"")</f>
        <v>46003.33667222222</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46003.33667222222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46003.33667222222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46003.33667222222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46003.336671874997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46003.336671874997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46003.336671874997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46003.336671874997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46003.336671874997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46003.336671874997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46003.336671874997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46003.336671874997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46003.336671874997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46003.336671874997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46003.336671874997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46003.336671874997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46003.336671874997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46003.336671874997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46003.336671874997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46003.336671874997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46003.336671874997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46003.336671874997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46003.336671874997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46003.336671874997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46003.336671874997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46003.336671874997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46003.336671874997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46003.336671874997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46003.336671874997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46003.336671874997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46003.336671874997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46003.336671874997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46003.336671874997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46003.336671874997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46003.336671874997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46003.336671874997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46003.336671874997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46003.336671874997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46003.336671874997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46003.336671874997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46003.336671874997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46003.336671874997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46003.336671874997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46003.336671874997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46003.336671874997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46003.336671874997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46003.336671874997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46003.336671874997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46003.336671874997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46003.336671874997</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111.50461203703162</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77.147794907403295</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54.675561111107527</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21.963373611106363</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6.2291834490679321</v>
      </c>
      <c r="H6" s="38">
        <v>45997.093599537038</v>
      </c>
      <c r="I6" s="37" t="str">
        <f>IFERROR(VLOOKUP(D6,[1]DB!A:F,6,0),"")</f>
        <v>SCECO</v>
      </c>
      <c r="J6" s="37" t="str">
        <f>IFERROR(VLOOKUP(D6,[1]DB!A:G,7,0),"")</f>
        <v>In progress</v>
      </c>
      <c r="K6" s="37" t="s">
        <v>39135</v>
      </c>
      <c r="L6" s="37" t="str">
        <f>IFERROR(VLOOKUP(D6,[1]DB!A:I,9,0),"")</f>
        <v>Latis</v>
      </c>
      <c r="M6" s="37"/>
    </row>
    <row r="7" spans="1:13">
      <c r="A7" s="99" t="s">
        <v>39136</v>
      </c>
      <c r="B7" s="37" t="str">
        <f>IFERROR(VLOOKUP(D7,[1]DB!A:K,11,0),"")</f>
        <v>R5</v>
      </c>
      <c r="C7" s="37">
        <v>1</v>
      </c>
      <c r="D7" s="37" t="s">
        <v>33475</v>
      </c>
      <c r="E7" s="37" t="s">
        <v>39106</v>
      </c>
      <c r="F7" s="38">
        <v>46002.119513888887</v>
      </c>
      <c r="G7" s="129">
        <f ca="1">IFERROR(NOW()-F7,"")</f>
        <v>1.2171579861096689</v>
      </c>
      <c r="H7" s="38">
        <v>46002.086875000001</v>
      </c>
      <c r="I7" s="37" t="str">
        <f>IFERROR(VLOOKUP(D7,[1]DB!A:F,6,0),"")</f>
        <v>SCECO</v>
      </c>
      <c r="J7" s="37" t="str">
        <f>IFERROR(VLOOKUP(D7,[1]DB!A:G,7,0),"")</f>
        <v>Good</v>
      </c>
      <c r="K7" s="37" t="s">
        <v>39137</v>
      </c>
      <c r="L7" s="37" t="str">
        <f>IFERROR(VLOOKUP(D7,[1]DB!A:I,9,0),"")</f>
        <v>Latis</v>
      </c>
      <c r="M7" s="37"/>
    </row>
    <row r="8" spans="1:13">
      <c r="A8" s="37"/>
      <c r="B8" s="37" t="str">
        <f>IFERROR(VLOOKUP(D8,[1]DB!A:K,11,0),"")</f>
        <v/>
      </c>
      <c r="C8" s="37"/>
      <c r="D8" s="37"/>
      <c r="E8" s="37"/>
      <c r="F8" s="38"/>
      <c r="G8" s="129">
        <f t="shared" ref="G8:G61" ca="1" si="3">IFERROR(NOW()-F8,"")</f>
        <v>46003.336671874997</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46003.336671874997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46003.336671874997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46003.336671874997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46003.336671874997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46003.336671874997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46003.336671874997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46003.336671874997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46003.336671874997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46003.336671874997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46003.336671874997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46003.336671874997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46003.336671874997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46003.336671874997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46003.336671874997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46003.336671874997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46003.336671874997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46003.336671874997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46003.336671874997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46003.336671874997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46003.336671874997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46003.336671874997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46003.336671874997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46003.336671874997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46003.336671874997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46003.336671874997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46003.336671874997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46003.336671874997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46003.336671874997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46003.336671874997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46003.336671874997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46003.336671874997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46003.336671874997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46003.336671874997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46003.336671874997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46003.336671874997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46003.336671874997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46003.336671874997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46003.336671874997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46003.336671874997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46003.336671874997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46003.336671874997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46003.336671874997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46003.336671874997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46003.336671874997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46003.336671874997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46003.336671874997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46003.336671874997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46003.336671874997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46003.336671874997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46003.336671874997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46003.336671874997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46003.336671874997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46003.336671874997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46003.336671874997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46003.336671874997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46003.336671874997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46003.336671874997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46003.336671874997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46003.336671874997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46003.336671874997</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tabSelected="1" workbookViewId="0">
      <selection activeCell="A3" sqref="A3:X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39138</v>
      </c>
      <c r="B2" s="114" t="str">
        <f>IFERROR(VLOOKUP(D2,DB!A:K,11,0),"")</f>
        <v>R6</v>
      </c>
      <c r="C2" s="115">
        <v>1</v>
      </c>
      <c r="D2" s="114" t="s">
        <v>33985</v>
      </c>
      <c r="E2" s="136" t="s">
        <v>39106</v>
      </c>
      <c r="F2" s="116" t="s">
        <v>39139</v>
      </c>
      <c r="G2" s="72" t="str">
        <f t="shared" ref="G2:G45" ca="1" si="0">IFERROR(NOW()-F2,"-")</f>
        <v>-</v>
      </c>
      <c r="H2" s="116">
        <v>46003.265057870369</v>
      </c>
      <c r="I2" s="114" t="str">
        <f>IFERROR(VLOOKUP(D2,DB!A:F,6,0),"")</f>
        <v>SCECO</v>
      </c>
      <c r="J2" s="114" t="str">
        <f>IFERROR(VLOOKUP(D2,DB!A:G,7,0),"")</f>
        <v>Dead+No BB Design</v>
      </c>
      <c r="K2" s="117" t="s">
        <v>39140</v>
      </c>
      <c r="L2" s="131" t="str">
        <f>IFERROR(VLOOKUP(D2,DB!A:I,9,0),"")</f>
        <v>Latis</v>
      </c>
    </row>
    <row r="3" spans="1:16382" ht="31.5" customHeight="1">
      <c r="A3" s="113"/>
      <c r="B3" s="114" t="str">
        <f>IFERROR(VLOOKUP(D3,DB!A:K,11,0),"")</f>
        <v/>
      </c>
      <c r="C3" s="115"/>
      <c r="D3" s="114"/>
      <c r="E3" s="136"/>
      <c r="F3" s="116"/>
      <c r="G3" s="72">
        <f t="shared" ca="1" si="0"/>
        <v>46003.336671874997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46003.336671874997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46003.336671874997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46003.336671874997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46003.336671874997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46003.336671874997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46003.336671874997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46003.336671874997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46003.336671874997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46003.336671874997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46003.336671874997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46003.336671874997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46003.336671874997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46003.336671874997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46003.336671874997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46003.336671874997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46003.336671874997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46003.336671874997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46003.336671874997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46003.336671874997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46003.336671874997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46003.336671874997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46003.336671874997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46003.336671874997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46003.336671874997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46003.336671874997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46003.336671874997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46003.336671874997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46003.336671874997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46003.336671874997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46003.336671874997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46003.336671874997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46003.336671874997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46003.336671874997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46003.336671874997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46003.336671874997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46003.336671874997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46003.336671874997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46003.336671874997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46003.336671874997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46003.336671874997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46003.336671874997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46003.336671874997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46003.336671874997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46003.336671874997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46003.336671874997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46003.336671874997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46003.336671874997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46003.336671874997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46003.336671874997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46003.336671874997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46003.336671874997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46003.336671874997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46003.336671874997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46003.336671874997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46003.336671874997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46003.336671874997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46003.336671874997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46003.336671874997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46003.336671874997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46003.336671874997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46003.336671874997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46003.336671874997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46003.336671874997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46003.336671874997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46003.336671874997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46003.336671874997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46003.336671874997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46003.336671874997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46003.336671874997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46003.336671874997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46003.336671874997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46003.336671874997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46003.336671874997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46003.336671874997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46003.336671874997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46003.336671874997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46003.336671874997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46003.336671874997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46003.336671874997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46003.336671874997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46003.336671874997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46003.336671874997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46003.336671874997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46003.336671874997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46003.336671874997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46003.336671874997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46003.336671874997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46003.336671874997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46003.336671874997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46003.336671874997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46003.336671874997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46003.336671874997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46003.336671874997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46003.336671874997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46003.336671874997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46003.336671874997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46003.336671874997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46003.336671874997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46003.336671874997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46003.336671874997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46003.336671874997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46003.336671874997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46003.336671874997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46003.336671874997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46003.336671874997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46003.336671874997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46003.336671874997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46003.336671874997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46003.336671874997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46003.336671874997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46003.336671874997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46003.336671874997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46003.336671874997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46003.336671874997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46003.336671874997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46003.336671874997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46003.336671874997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46003.336671874997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46003.336671874997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46003.336671874997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46003.336671874997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46003.336671874997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46003.336671874997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46003.336671874997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46003.336671874997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46003.336671874997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46003.336671874997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46003.336671874997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46003.336671874997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46003.336671874997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46003.336671874997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46003.336671874997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46003.336671874997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46003.336671874997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46003.336671874997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46003.336671874997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46003.336671874997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46003.336671874997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46003.336671874997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46003.336671874997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46003.336671874997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46003.336671874997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46003.336671874997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46003.336671874997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46003.336671874997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46003.336671874997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46003.336671874997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46003.336671874997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46003.336671874997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46003.336671874997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46003.336671874997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46003.336671874997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46003.336671874997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46003.336671874997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46003.336671874997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46003.336671874997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46003.336671874997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46003.336671874997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46003.336671874997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46003.336671874997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46003.336671874997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46003.336671874997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46003.336671874997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46003.336671874997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46003.336671874997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46003.336671874997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46003.336671874997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46003.336671874997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46003.336671874997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46003.336671874997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46003.336671874997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46003.336671874997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46003.336671874997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46003.336671874997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46003.336671874997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46003.336671874997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46003.336671874997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46003.336671874997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46003.336671874997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46003.336671874997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46003.336671874997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46003.336671874997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46003.336671874997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46003.336671874997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46003.336671874997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46003.336671874997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46003.336671874997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46003.336671874997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46003.336671874997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46003.336671874997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46003.336671874997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46003.336671874997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46003.336671874997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46003.336671874997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46003.336671874997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46003.336671874997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46003.336671874997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46003.336671874997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46003.336671874997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46003.336671874997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46003.336671874997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46003.336671874997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46003.336671874997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46003.336671874997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46003.336671874997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46003.336671874997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46003.336671874997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46003.336671874997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46003.336671874997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46003.336671874997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46003.336671874997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46003.336671874997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46003.336671874997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46003.336671874997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46003.336671874997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46003.336671874997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46003.336671874997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46003.336671874997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46003.336671874997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46003.336671874997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46003.336671874997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46003.336671874997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46003.336671874997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46003.336671874997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46003.336671874997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46003.336671874997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46003.336671874997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46003.336671874997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46003.336671874997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46003.336671874997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46003.336671874997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46003.336671874997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46003.336671874997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46003.336671874997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46003.336671874997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46003.336671874997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46003.336671874997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46003.336671874997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46003.336671874997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46003.336671874997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46003.336671874997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46003.336671874997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46003.336671874997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46003.336671874997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46003.336671874997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46003.336671874997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46003.336671874997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46003.336671874997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46003.336671874997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46003.336671874997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46003.336671874997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46003.336671874997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46003.336671874997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46003.336671874997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46003.336671874997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46003.336671874997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46003.336671874997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46003.336671874997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46003.336671874997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46003.336671874997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46003.336671874997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46003.336671874997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46003.336671874997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46003.336671874997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46003.336671874997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46003.336671874997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46003.336671874997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46003.336671874997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46003.336671874997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46003.336671874997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46003.336671874997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46003.336671874997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46003.336671874997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46003.336671874997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46003.336671874997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46003.336671874997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46003.336671874997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46003.336671874997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46003.336671874997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46003.336671874997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46003.336671874997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46003.336671874997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46003.336671874997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46003.336671874997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46003.336671874997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46003.336671874997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46003.336671874997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46003.336671874997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46003.336671874997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46003.336671874997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46003.336671874997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46003.336671874997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46003.336671874997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46003.336671874997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46003.336671874997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46003.336671874997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46003.336671874997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46003.336671874997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46003.336671874997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46003.336671874997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46003.336671874997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46003.336671874997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46003.336671874997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46003.336671874997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46003.336671874997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46003.336671874997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46003.336671874997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46003.336671874997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46003.336671874997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46003.336671874997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46003.336671874997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46003.336671874997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46003.336671874997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46003.336671874997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46003.336671874997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46003.336671874997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46003.336671874997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46003.336671874997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46003.336671874997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46003.336671874997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46003.336671874997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46003.336671874997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46003.336671874997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46003.336671874997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46003.336671874997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46003.336671874997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46003.336671874997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46003.336671874997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46003.336671874997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46003.336671874997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46003.336671874997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46003.336671874997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46003.336671874997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46003.336671874997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46003.336671874997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46003.336671874997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46003.336671874997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46003.336671874997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46003.336671874997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46003.336671874997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46003.336671874997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46003.336671874997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46003.336671874997</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46003.336671874997</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