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319" documentId="120_S{2AC9BD13-BADA-5192-A53E-5A8FF88502F6}" xr6:coauthVersionLast="47" xr6:coauthVersionMax="47" xr10:uidLastSave="{E97CECD5-0014-4EA4-A0E2-0980895631D4}"/>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 l="1"/>
  <c r="G5" i="1"/>
  <c r="D2" i="3"/>
  <c r="D3" i="3"/>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G4" i="9"/>
  <c r="B3" i="1"/>
  <c r="G3" i="1"/>
  <c r="I3" i="1"/>
  <c r="J3" i="1"/>
  <c r="L3" i="1"/>
  <c r="B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G2" i="1"/>
  <c r="B5" i="5"/>
  <c r="G5" i="5"/>
  <c r="I5" i="5"/>
  <c r="J5" i="5"/>
  <c r="L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<sst xmlns="http://schemas.openxmlformats.org/spreadsheetml/2006/main" count="180293" uniqueCount="39131">
  <si>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</si>
  <si>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</si>
  <si>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</si>
  <si>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</si>
  <si>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</si>
  <si>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</si>
  <si>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</si>
  <si>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</si>
  <si>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</si>
  <si>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</si>
  <si>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</si>
  <si>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</si>
  <si>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</si>
  <si>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</si>
  <si>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</si>
  <si>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</si>
  <si>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</si>
  <si>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</si>
  <si>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</si>
  <si>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</si>
  <si>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</si>
  <si>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</si>
  <si>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</si>
  <si>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</si>
  <si>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</si>
  <si>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</si>
  <si>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</si>
  <si>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</si>
  <si>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</si>
  <si>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</si>
  <si>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</si>
  <si>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</si>
  <si>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</si>
  <si>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</si>
  <si>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</si>
  <si>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</si>
  <si>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</si>
  <si>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</si>
  <si>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</si>
  <si>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</si>
  <si>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</si>
  <si>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</si>
  <si>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</si>
  <si>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</si>
  <si>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</si>
  <si>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</si>
  <si>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</si>
  <si>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</si>
  <si>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</si>
  <si>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</si>
  <si>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</si>
  <si>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</si>
  <si>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</si>
  <si>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</si>
  <si>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</si>
  <si>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</si>
  <si>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</si>
  <si>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</si>
  <si>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</si>
  <si>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</si>
  <si>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</si>
  <si>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</si>
  <si>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</si>
  <si>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</si>
  <si>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</si>
  <si>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</si>
  <si>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</si>
  <si>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</si>
  <si>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</si>
  <si>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</si>
  <si>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</si>
  <si>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</si>
  <si>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</si>
  <si>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</si>
  <si>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</si>
  <si>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</si>
  <si>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</si>
  <si>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</si>
  <si>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</si>
  <si>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</si>
  <si>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</si>
  <si>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</si>
  <si>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</si>
  <si>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</si>
  <si>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</si>
  <si>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</si>
  <si>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</si>
  <si>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</si>
  <si>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</si>
  <si>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</si>
  <si>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</si>
  <si>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</si>
  <si>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</si>
  <si>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</si>
  <si>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</si>
  <si>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</si>
  <si>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</si>
  <si>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</si>
  <si>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</si>
  <si>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</si>
  <si>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</si>
  <si>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</si>
  <si>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</si>
  <si>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</si>
  <si>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</si>
  <si>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</si>
  <si>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</si>
  <si>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</si>
  <si>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</si>
  <si>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</si>
  <si>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</si>
  <si>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</si>
  <si>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</si>
  <si>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</si>
  <si>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</si>
  <si>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</si>
  <si>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</si>
  <si>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</si>
  <si>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</si>
  <si>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</si>
  <si>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</si>
  <si>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</si>
  <si>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</si>
  <si>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</si>
  <si>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</si>
  <si>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</si>
  <si>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</si>
  <si>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</si>
  <si>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</si>
  <si>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</si>
  <si>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</si>
  <si>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</si>
  <si>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</si>
  <si>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</si>
  <si>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</si>
  <si>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</si>
  <si>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</si>
  <si>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</si>
  <si>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</si>
  <si>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</si>
  <si>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</si>
  <si>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</si>
  <si>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</si>
  <si>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</si>
  <si>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</si>
  <si>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</si>
  <si>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</si>
  <si>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</si>
  <si>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</si>
  <si>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</si>
  <si>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</si>
  <si>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</si>
  <si>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</si>
  <si>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</si>
  <si>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</si>
  <si>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</si>
  <si>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</si>
  <si>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</si>
  <si>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</si>
  <si>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</si>
  <si>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</si>
  <si>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</si>
  <si>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</si>
  <si>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</si>
  <si>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</si>
  <si>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</si>
  <si>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</si>
  <si>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</si>
  <si>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</si>
  <si>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</si>
  <si>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</si>
  <si>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</si>
  <si>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</si>
  <si>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</si>
  <si>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</si>
  <si>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</si>
  <si>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</si>
  <si>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</si>
  <si>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</si>
  <si>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</si>
  <si>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</si>
  <si>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</si>
  <si>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</si>
  <si>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</si>
  <si>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</si>
  <si>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</si>
  <si>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</si>
  <si>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</si>
  <si>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</si>
  <si>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</si>
  <si>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</si>
  <si>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</si>
  <si>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</si>
  <si>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</si>
  <si>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</si>
  <si>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</si>
  <si>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</si>
  <si>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</si>
  <si>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</si>
  <si>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</si>
  <si>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</si>
  <si>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</si>
  <si>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</si>
  <si>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</si>
  <si>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</si>
  <si>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</si>
  <si>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</si>
  <si>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</si>
  <si>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</si>
  <si>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</si>
  <si>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</si>
  <si>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</si>
  <si>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</si>
  <si>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</si>
  <si>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</si>
  <si>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</si>
  <si>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</si>
  <si>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</si>
  <si>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</si>
  <si>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</si>
  <si>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</si>
  <si>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</si>
  <si>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</si>
  <si>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</si>
  <si>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</si>
  <si>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</si>
  <si>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</si>
  <si>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</si>
  <si>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</si>
  <si>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</si>
  <si>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</si>
  <si>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</si>
  <si>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</si>
  <si>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</si>
  <si>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</si>
  <si>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</si>
  <si>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</si>
  <si>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</si>
  <si>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</si>
  <si>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</si>
  <si>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</si>
  <si>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</si>
  <si>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</si>
  <si>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</si>
  <si>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</si>
  <si>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</si>
  <si>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</si>
  <si>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</si>
  <si>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</si>
  <si>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</si>
  <si>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</si>
  <si>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</si>
  <si>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</si>
  <si>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</si>
  <si>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</si>
  <si>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</si>
  <si>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</si>
  <si>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</si>
  <si>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</si>
  <si>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</si>
  <si>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</si>
  <si>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</si>
  <si>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</si>
  <si>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</si>
  <si>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</si>
  <si>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</si>
  <si>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</si>
  <si>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</si>
  <si>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</si>
  <si>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</si>
  <si>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</si>
  <si>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</si>
  <si>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</si>
  <si>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</si>
  <si>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</si>
  <si>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</si>
  <si>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</si>
  <si>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</si>
  <si>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</si>
  <si>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</si>
  <si>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</si>
  <si>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</si>
  <si>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</si>
  <si>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</si>
  <si>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</si>
  <si>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</si>
  <si>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</si>
  <si>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</si>
  <si>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</si>
  <si>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</si>
  <si>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</si>
  <si>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</si>
  <si>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</si>
  <si>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</si>
  <si>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</si>
  <si>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</si>
  <si>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</si>
  <si>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</si>
  <si>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</si>
  <si>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</si>
  <si>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</si>
  <si>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</si>
  <si>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</si>
  <si>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</si>
  <si>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</si>
  <si>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</si>
  <si>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</si>
  <si>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</si>
  <si>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</si>
  <si>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</si>
  <si>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</si>
  <si>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</si>
  <si>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</si>
  <si>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</si>
  <si>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</si>
  <si>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</si>
  <si>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</si>
  <si>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</si>
  <si>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</si>
  <si>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</si>
  <si>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</si>
  <si>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</si>
  <si>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</si>
  <si>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</si>
  <si>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</si>
  <si>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</si>
  <si>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</si>
  <si>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</si>
  <si>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</si>
  <si>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</si>
  <si>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</si>
  <si>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</si>
  <si>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</si>
  <si>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</si>
  <si>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</si>
  <si>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</si>
  <si>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</si>
  <si>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</si>
  <si>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</si>
  <si>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</si>
  <si>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</si>
  <si>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</si>
  <si>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</si>
  <si>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</si>
  <si>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</si>
  <si>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</si>
  <si>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</si>
  <si>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</si>
  <si>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</si>
  <si>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</si>
  <si>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</si>
  <si>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</si>
  <si>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</si>
  <si>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</si>
  <si>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</si>
  <si>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</si>
  <si>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</si>
  <si>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</si>
  <si>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</si>
  <si>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</si>
  <si>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</si>
  <si>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</si>
  <si>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</si>
  <si>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</si>
  <si>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</si>
  <si>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</si>
  <si>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</si>
  <si>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</si>
  <si>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</si>
  <si>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</si>
  <si>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</si>
  <si>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</si>
  <si>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</si>
  <si>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</si>
  <si>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</si>
  <si>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</si>
  <si>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</si>
  <si>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</si>
  <si>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</si>
  <si>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</si>
  <si>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</si>
  <si>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</si>
  <si>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</si>
  <si>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</si>
  <si>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</si>
  <si>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</si>
  <si>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</si>
  <si>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</si>
  <si>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</si>
  <si>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</si>
  <si>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</si>
  <si>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</si>
  <si>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</si>
  <si>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</si>
  <si>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</si>
  <si>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</si>
  <si>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</si>
  <si>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</si>
  <si>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</si>
  <si>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</si>
  <si>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</si>
  <si>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</si>
  <si>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</si>
  <si>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</si>
  <si>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</si>
  <si>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</si>
  <si>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</si>
  <si>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</si>
  <si>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</si>
  <si>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</si>
  <si>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</si>
  <si>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</si>
  <si>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</si>
  <si>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</si>
  <si>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</si>
  <si>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</si>
  <si>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</si>
  <si>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</si>
  <si>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</si>
  <si>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</si>
  <si>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</si>
  <si>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</si>
  <si>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</si>
  <si>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</si>
  <si>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</si>
  <si>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</si>
  <si>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</si>
  <si>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</si>
  <si>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</si>
  <si>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</si>
  <si>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</si>
  <si>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</si>
  <si>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</si>
  <si>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</si>
  <si>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</si>
  <si>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</si>
  <si>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</si>
  <si>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</si>
  <si>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</si>
  <si>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</si>
  <si>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</si>
  <si>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</si>
  <si>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</si>
  <si>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</si>
  <si>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</si>
  <si>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</si>
  <si>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</si>
  <si>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</si>
  <si>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</si>
  <si>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</si>
  <si>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</si>
  <si>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</si>
  <si>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</si>
  <si>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</si>
  <si>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</si>
  <si>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</si>
  <si>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</si>
  <si>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</si>
  <si>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</si>
  <si>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</si>
  <si>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</si>
  <si>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</si>
  <si>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</si>
  <si>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</si>
  <si>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</si>
  <si>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</si>
  <si>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</si>
  <si>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</si>
  <si>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</si>
  <si>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</si>
  <si>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</si>
  <si>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</si>
  <si>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</si>
  <si>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</si>
  <si>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</si>
  <si>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</si>
  <si>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</si>
  <si>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</si>
  <si>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</si>
  <si>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</si>
  <si>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</si>
  <si>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</si>
  <si>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</si>
  <si>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</si>
  <si>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</si>
  <si>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</si>
  <si>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</si>
  <si>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</si>
  <si>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</si>
  <si>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</si>
  <si>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</si>
  <si>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</si>
  <si>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</si>
  <si>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</si>
  <si>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</si>
  <si>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</si>
  <si>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</si>
  <si>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</si>
  <si>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</si>
  <si>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</si>
  <si>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</si>
  <si>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</si>
  <si>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</si>
  <si>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</si>
  <si>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</si>
  <si>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</si>
  <si>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</si>
  <si>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</si>
  <si>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</si>
  <si>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</si>
  <si>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</si>
  <si>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</si>
  <si>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</si>
  <si>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</si>
  <si>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</si>
  <si>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</si>
  <si>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</si>
  <si>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</si>
  <si>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</si>
  <si>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</si>
  <si>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</si>
  <si>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</si>
  <si>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</si>
  <si>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</si>
  <si>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</si>
  <si>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</si>
  <si>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</si>
  <si>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</si>
  <si>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</si>
  <si>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</si>
  <si>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</si>
  <si>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</si>
  <si>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</si>
  <si>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</si>
  <si>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</si>
  <si>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</si>
  <si>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</si>
  <si>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</si>
  <si>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</si>
  <si>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</si>
  <si>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</si>
  <si>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</si>
  <si>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</si>
  <si>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</si>
  <si>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</si>
  <si>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</si>
  <si>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</si>
  <si>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</si>
  <si>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</si>
  <si>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</si>
  <si>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</si>
  <si>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</si>
  <si>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</si>
  <si>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</si>
  <si>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</si>
  <si>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</si>
  <si>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</si>
  <si>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</si>
  <si>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</si>
  <si>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</si>
  <si>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</si>
  <si>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</si>
  <si>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</si>
  <si>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</si>
  <si>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</si>
  <si>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</si>
  <si>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</si>
  <si>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</si>
  <si>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</si>
  <si>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</si>
  <si>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</si>
  <si>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</si>
  <si>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</si>
  <si>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</si>
  <si>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</si>
  <si>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</si>
  <si>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</si>
  <si>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</si>
  <si>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</si>
  <si>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</si>
  <si>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</si>
  <si>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</si>
  <si>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</si>
  <si>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</si>
  <si>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</si>
  <si>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</si>
  <si>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</si>
  <si>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</si>
  <si>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</si>
  <si>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</si>
  <si>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</si>
  <si>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</si>
  <si>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</si>
  <si>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</si>
  <si>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</si>
  <si>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</si>
  <si>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</si>
  <si>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</si>
  <si>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</si>
  <si>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</si>
  <si>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</si>
  <si>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</si>
  <si>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</si>
  <si>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</si>
  <si>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</si>
  <si>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</si>
  <si>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</si>
  <si>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</si>
  <si>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</si>
  <si>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</si>
  <si>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</si>
  <si>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</si>
  <si>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</si>
  <si>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</si>
  <si>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</si>
  <si>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</si>
  <si>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</si>
  <si>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</si>
  <si>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</si>
  <si>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</si>
  <si>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</si>
  <si>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</si>
  <si>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</si>
  <si>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</si>
  <si>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</si>
  <si>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</si>
  <si>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</si>
  <si>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</si>
  <si>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</si>
  <si>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</si>
  <si>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</si>
  <si>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</si>
  <si>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</si>
  <si>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</si>
  <si>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</si>
  <si>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</si>
  <si>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</si>
  <si>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</si>
  <si>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</si>
  <si>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</si>
  <si>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</si>
  <si>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</si>
  <si>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</si>
  <si>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</si>
  <si>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</si>
  <si>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</si>
  <si>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</si>
  <si>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</si>
  <si>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</si>
  <si>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</si>
  <si>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</si>
  <si>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</si>
  <si>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</si>
  <si>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</si>
  <si>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</si>
  <si>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</si>
  <si>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</si>
  <si>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</si>
  <si>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</si>
  <si>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</si>
  <si>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</si>
  <si>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</si>
  <si>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</si>
  <si>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</si>
  <si>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</si>
  <si>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</si>
  <si>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</si>
  <si>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</si>
  <si>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</si>
  <si>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</si>
  <si>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</si>
  <si>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</si>
  <si>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</si>
  <si>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</si>
  <si>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</si>
  <si>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</si>
  <si>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</si>
  <si>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</si>
  <si>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</si>
  <si>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</si>
  <si>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</si>
  <si>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</si>
  <si>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</si>
  <si>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</si>
  <si>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</si>
  <si>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</si>
  <si>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</si>
  <si>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</si>
  <si>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</si>
  <si>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</si>
  <si>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</si>
  <si>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</si>
  <si>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</si>
  <si>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</si>
  <si>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</si>
  <si>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</si>
  <si>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</si>
  <si>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</si>
  <si>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</si>
  <si>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</si>
  <si>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</si>
  <si>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</si>
  <si>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</si>
  <si>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</si>
  <si>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</si>
  <si>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</si>
  <si>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</si>
  <si>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</si>
  <si>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</si>
  <si>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</si>
  <si>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</si>
  <si>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</si>
  <si>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</si>
  <si>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</si>
  <si>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</si>
  <si>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</si>
  <si>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</si>
  <si>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</si>
  <si>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</si>
  <si>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</si>
  <si>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</si>
  <si>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</si>
  <si>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</si>
  <si>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</si>
  <si>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</si>
  <si>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</si>
  <si>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</si>
  <si>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</si>
  <si>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</si>
  <si>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</si>
  <si>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</si>
  <si>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</si>
  <si>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</si>
  <si>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</si>
  <si>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</si>
  <si>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</si>
  <si>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</si>
  <si>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</si>
  <si>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</si>
  <si>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</si>
  <si>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</si>
  <si>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</si>
  <si>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</si>
  <si>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</si>
  <si>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</si>
  <si>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</si>
  <si>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</si>
  <si>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</si>
  <si>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</si>
  <si>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</si>
  <si>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</si>
  <si>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</si>
  <si>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</si>
  <si>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</si>
  <si>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</si>
  <si>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</si>
  <si>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</si>
  <si>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</si>
  <si>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</si>
  <si>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</si>
  <si>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</si>
  <si>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</si>
  <si>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</si>
  <si>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</si>
  <si>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</si>
  <si>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</si>
  <si>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</si>
  <si>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</si>
  <si>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</si>
  <si>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</si>
  <si>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</si>
  <si>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</si>
  <si>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</si>
  <si>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</si>
  <si>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</si>
  <si>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</si>
  <si>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</si>
  <si>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</si>
  <si>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</si>
  <si>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</si>
  <si>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</si>
  <si>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</si>
  <si>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</si>
  <si>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</si>
  <si>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</si>
  <si>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</si>
  <si>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</si>
  <si>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</si>
  <si>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</si>
  <si>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</si>
  <si>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</si>
  <si>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</si>
  <si>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</si>
  <si>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</si>
  <si>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</si>
  <si>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</si>
  <si>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</si>
  <si>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</si>
  <si>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</si>
  <si>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</si>
  <si>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</si>
  <si>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</si>
  <si>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</si>
  <si>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</si>
  <si>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</si>
  <si>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</si>
  <si>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</si>
  <si>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</si>
  <si>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</si>
  <si>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</si>
  <si>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</si>
  <si>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</si>
  <si>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</si>
  <si>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</si>
  <si>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</si>
  <si>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</si>
  <si>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</si>
  <si>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</si>
  <si>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</si>
  <si>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</si>
  <si>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</si>
  <si>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</si>
  <si>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</si>
  <si>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</si>
  <si>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</si>
  <si>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</si>
  <si>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</si>
  <si>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</si>
  <si>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</si>
  <si>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</si>
  <si>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</si>
  <si>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</si>
  <si>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</si>
  <si>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</si>
  <si>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</si>
  <si>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</si>
  <si>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</si>
  <si>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</si>
  <si>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</si>
  <si>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</si>
  <si>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</si>
  <si>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</si>
  <si>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</si>
  <si>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</si>
  <si>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</si>
  <si>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</si>
  <si>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</si>
  <si>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</si>
  <si>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</si>
  <si>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</si>
  <si>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</si>
  <si>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</si>
  <si>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</si>
  <si>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</si>
  <si>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</si>
  <si>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</si>
  <si>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</si>
  <si>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</si>
  <si>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</si>
  <si>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</si>
  <si>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</si>
  <si>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</si>
  <si>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</si>
  <si>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</si>
  <si>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</si>
  <si>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</si>
  <si>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</si>
  <si>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</si>
  <si>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</si>
  <si>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</si>
  <si>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</si>
  <si>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</si>
  <si>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</si>
  <si>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</si>
  <si>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</si>
  <si>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</si>
  <si>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</si>
  <si>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</si>
  <si>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</si>
  <si>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</si>
  <si>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</si>
  <si>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</si>
  <si>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</si>
  <si>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</si>
  <si>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</si>
  <si>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</si>
  <si>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</si>
  <si>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</si>
  <si>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</si>
  <si>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</si>
  <si>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</si>
  <si>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</si>
  <si>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</si>
  <si>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</si>
  <si>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</si>
  <si>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</si>
  <si>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</si>
  <si>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</si>
  <si>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</si>
  <si>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</si>
  <si>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</si>
  <si>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</si>
  <si>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</si>
  <si>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</si>
  <si>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</si>
  <si>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</si>
  <si>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</si>
  <si>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</si>
  <si>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</si>
  <si>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</si>
  <si>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</si>
  <si>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</si>
  <si>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</si>
  <si>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</si>
  <si>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</si>
  <si>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</si>
  <si>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</si>
  <si>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</si>
  <si>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</si>
  <si>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</si>
  <si>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</si>
  <si>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</si>
  <si>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</si>
  <si>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</si>
  <si>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</si>
  <si>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</si>
  <si>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</si>
  <si>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</si>
  <si>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</si>
  <si>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</si>
  <si>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</si>
  <si>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</si>
  <si>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</si>
  <si>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</si>
  <si>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</si>
  <si>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</si>
  <si>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</si>
  <si>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</si>
  <si>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</si>
  <si>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</si>
  <si>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</si>
  <si>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</si>
  <si>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</si>
  <si>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</si>
  <si>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</si>
  <si>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</si>
  <si>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</si>
  <si>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</si>
  <si>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</si>
  <si>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</si>
  <si>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</si>
  <si>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</si>
  <si>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</si>
  <si>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</si>
  <si>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</si>
  <si>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</si>
  <si>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</si>
  <si>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</si>
  <si>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</si>
  <si>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</si>
  <si>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</si>
  <si>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</si>
  <si>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</si>
  <si>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</si>
  <si>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</si>
  <si>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</si>
  <si>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</si>
  <si>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</si>
  <si>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</si>
  <si>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</si>
  <si>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</si>
  <si>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</si>
  <si>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</si>
  <si>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</si>
  <si>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</si>
  <si>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</si>
  <si>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</si>
  <si>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</si>
  <si>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</si>
  <si>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</si>
  <si>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</si>
  <si>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</si>
  <si>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</si>
  <si>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</si>
  <si>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</si>
  <si>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</si>
  <si>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</si>
  <si>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</si>
  <si>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</si>
  <si>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</si>
  <si>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</si>
  <si>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</si>
  <si>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</si>
  <si>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</si>
  <si>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</si>
  <si>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</si>
  <si>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</si>
  <si>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</si>
  <si>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</si>
  <si>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</si>
  <si>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</si>
  <si>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</si>
  <si>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</si>
  <si>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</si>
  <si>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</si>
  <si>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</si>
  <si>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</si>
  <si>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</si>
  <si>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</si>
  <si>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</si>
  <si>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</si>
  <si>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</si>
  <si>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</si>
  <si>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</si>
  <si>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</si>
  <si>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</si>
  <si>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</si>
  <si>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</si>
  <si>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</si>
  <si>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</si>
  <si>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</si>
  <si>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</si>
  <si>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</si>
  <si>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</si>
  <si>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</si>
  <si>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</si>
  <si>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</si>
  <si>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</si>
  <si>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</si>
  <si>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</si>
  <si>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</si>
  <si>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</si>
  <si>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</si>
  <si>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</si>
  <si>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</si>
  <si>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</si>
  <si>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</si>
  <si>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</si>
  <si>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</si>
  <si>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</si>
  <si>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</si>
  <si>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</si>
  <si>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</si>
  <si>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</si>
  <si>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</si>
  <si>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</si>
  <si>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</si>
  <si>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</si>
  <si>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</si>
  <si>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</si>
  <si>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</si>
  <si>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</si>
  <si>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</si>
  <si>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</si>
  <si>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</si>
  <si>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</si>
  <si>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</si>
  <si>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</si>
  <si>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</si>
  <si>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</si>
  <si>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</si>
  <si>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</si>
  <si>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</si>
  <si>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</si>
  <si>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</si>
  <si>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</si>
  <si>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</si>
  <si>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</si>
  <si>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</si>
  <si>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</si>
  <si>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</si>
  <si>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</si>
  <si>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</si>
  <si>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</si>
  <si>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</si>
  <si>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</si>
  <si>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</si>
  <si>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</si>
  <si>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</si>
  <si>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</si>
  <si>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</si>
  <si>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</si>
  <si>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</si>
  <si>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</si>
  <si>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</si>
  <si>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</si>
  <si>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</si>
  <si>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</si>
  <si>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</si>
  <si>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</si>
  <si>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</si>
  <si>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</si>
  <si>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</si>
  <si>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</si>
  <si>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</si>
  <si>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</si>
  <si>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</si>
  <si>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</si>
  <si>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</si>
  <si>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</si>
  <si>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</si>
  <si>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</si>
  <si>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</si>
  <si>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</si>
  <si>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</si>
  <si>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</si>
  <si>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</si>
  <si>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</si>
  <si>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</si>
  <si>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</si>
  <si>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</si>
  <si>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</si>
  <si>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</si>
  <si>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</si>
  <si>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</si>
  <si>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</si>
  <si>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</si>
  <si>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</si>
  <si>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</si>
  <si>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</si>
  <si>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</si>
  <si>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</si>
  <si>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</si>
  <si>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</si>
  <si>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</si>
  <si>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</si>
  <si>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</si>
  <si>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</si>
  <si>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</si>
  <si>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</si>
  <si>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</si>
  <si>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</si>
  <si>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</si>
  <si>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</si>
  <si>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</si>
  <si>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</si>
  <si>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</si>
  <si>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</si>
  <si>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</si>
  <si>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</si>
  <si>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</si>
  <si>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</si>
  <si>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</si>
  <si>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</si>
  <si>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</si>
  <si>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</si>
  <si>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</si>
  <si>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</si>
  <si>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</si>
  <si>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</si>
  <si>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</si>
  <si>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</si>
  <si>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</si>
  <si>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</si>
  <si>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</si>
  <si>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</si>
  <si>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</si>
  <si>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</si>
  <si>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</si>
  <si>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</si>
  <si>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</si>
  <si>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</si>
  <si>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</si>
  <si>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</si>
  <si>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</si>
  <si>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</si>
  <si>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</si>
  <si>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</si>
  <si>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</si>
  <si>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</si>
  <si>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</si>
  <si>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</si>
  <si>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</si>
  <si>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</si>
  <si>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</si>
  <si>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</si>
  <si>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</si>
  <si>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</si>
  <si>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</si>
  <si>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</si>
  <si>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</si>
  <si>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</si>
  <si>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</si>
  <si>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</si>
  <si>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</si>
  <si>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</si>
  <si>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</si>
  <si>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</si>
  <si>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</si>
  <si>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</si>
  <si>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</si>
  <si>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</si>
  <si>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</si>
  <si>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</si>
  <si>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</si>
  <si>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</si>
  <si>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</si>
  <si>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</si>
  <si>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</si>
  <si>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</si>
  <si>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</si>
  <si>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</si>
  <si>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</si>
  <si>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</si>
  <si>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</si>
  <si>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</si>
  <si>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</si>
  <si>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</si>
  <si>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</si>
  <si>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</si>
  <si>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</si>
  <si>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</si>
  <si>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</si>
  <si>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</si>
  <si>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</si>
  <si>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</si>
  <si>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</si>
  <si>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</si>
  <si>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</si>
  <si>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</si>
  <si>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</si>
  <si>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</si>
  <si>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</si>
  <si>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</si>
  <si>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</si>
  <si>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</si>
  <si>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</si>
  <si>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</si>
  <si>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</si>
  <si>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</si>
  <si>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</si>
  <si>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</si>
  <si>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</si>
  <si>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</si>
  <si>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</si>
  <si>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</si>
  <si>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</si>
  <si>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</si>
  <si>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</si>
  <si>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</si>
  <si>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</si>
  <si>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</si>
  <si>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</si>
  <si>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</si>
  <si>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</si>
  <si>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</si>
  <si>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</si>
  <si>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</si>
  <si>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</si>
  <si>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</si>
  <si>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</si>
  <si>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</si>
  <si>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</si>
  <si>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</si>
  <si>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</si>
  <si>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</si>
  <si>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</si>
  <si>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</si>
  <si>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</si>
  <si>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</si>
  <si>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</si>
  <si>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</si>
  <si>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</si>
  <si>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</si>
  <si>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</si>
  <si>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</si>
  <si>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</si>
  <si>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</si>
  <si>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</si>
  <si>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</si>
  <si>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</si>
  <si>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</si>
  <si>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</si>
  <si>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</si>
  <si>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</si>
  <si>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</si>
  <si>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</si>
  <si>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</si>
  <si>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</si>
  <si>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</si>
  <si>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</si>
  <si>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</si>
  <si>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</si>
  <si>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</si>
  <si>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</si>
  <si>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</si>
  <si>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</si>
  <si>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</si>
  <si>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</si>
  <si>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</si>
  <si>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</si>
  <si>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</si>
  <si>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</si>
  <si>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</si>
  <si>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</si>
  <si>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</si>
  <si>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</si>
  <si>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</si>
  <si>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</si>
  <si>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</si>
  <si>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</si>
  <si>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</si>
  <si>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</si>
  <si>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</si>
  <si>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</si>
  <si>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</si>
  <si>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</si>
  <si>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</si>
  <si>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</si>
  <si>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</si>
  <si>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</si>
  <si>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</si>
  <si>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</si>
  <si>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</si>
  <si>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</si>
  <si>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</si>
  <si>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</si>
  <si>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</si>
  <si>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</si>
  <si>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</si>
  <si>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</si>
  <si>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</si>
  <si>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</si>
  <si>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</si>
  <si>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</si>
  <si>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</si>
  <si>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</si>
  <si>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</si>
  <si>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</si>
  <si>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</si>
  <si>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</si>
  <si>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</si>
  <si>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</si>
  <si>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</si>
  <si>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</si>
  <si>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</si>
  <si>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</si>
  <si>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</si>
  <si>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</si>
  <si>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</si>
  <si>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</si>
  <si>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</si>
  <si>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</si>
  <si>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</si>
  <si>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</si>
  <si>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</si>
  <si>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</si>
  <si>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</si>
  <si>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</si>
  <si>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</si>
  <si>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</si>
  <si>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</si>
  <si>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</si>
  <si>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</si>
  <si>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</si>
  <si>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</si>
  <si>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</si>
  <si>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</si>
  <si>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</si>
  <si>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</si>
  <si>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</si>
  <si>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</si>
  <si>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</si>
  <si>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</si>
  <si>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</si>
  <si>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</si>
  <si>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</si>
  <si>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</si>
  <si>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</si>
  <si>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</si>
  <si>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</si>
  <si>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</si>
  <si>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</si>
  <si>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</si>
  <si>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</si>
  <si>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</si>
  <si>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</si>
  <si>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</si>
  <si>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</si>
  <si>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</si>
  <si>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</si>
  <si>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</si>
  <si>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</si>
  <si>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</si>
  <si>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</si>
  <si>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</si>
  <si>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</si>
  <si>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</si>
  <si>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</si>
  <si>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</si>
  <si>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</si>
  <si>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</si>
  <si>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</si>
  <si>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</si>
  <si>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</si>
  <si>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</si>
  <si>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</si>
  <si>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</si>
  <si>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</si>
  <si>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</si>
  <si>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</si>
  <si>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</si>
  <si>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</si>
  <si>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</si>
  <si>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</si>
  <si>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</si>
  <si>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</si>
  <si>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</si>
  <si>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</si>
  <si>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</si>
  <si>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</si>
  <si>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</si>
  <si>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</si>
  <si>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</si>
  <si>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</si>
  <si>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</si>
  <si>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</si>
  <si>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</si>
  <si>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</si>
  <si>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</si>
  <si>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</si>
  <si>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</si>
  <si>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</si>
  <si>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</si>
  <si>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</si>
  <si>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</si>
  <si>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</si>
  <si>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</si>
  <si>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</si>
  <si>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</si>
  <si>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</si>
  <si>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</si>
  <si>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</si>
  <si>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</si>
  <si>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</si>
  <si>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</si>
  <si>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</si>
  <si>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</si>
  <si>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</si>
  <si>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</si>
  <si>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</si>
  <si>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</si>
  <si>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</si>
  <si>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</si>
  <si>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</si>
  <si>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</si>
  <si>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</si>
  <si>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</si>
  <si>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</si>
  <si>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</si>
  <si>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</si>
  <si>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</si>
  <si>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</si>
  <si>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</si>
  <si>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</si>
  <si>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</si>
  <si>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</si>
  <si>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</si>
  <si>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</si>
  <si>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</si>
  <si>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</si>
  <si>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</si>
  <si>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</si>
  <si>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</si>
  <si>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</si>
  <si>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</si>
  <si>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</si>
  <si>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</si>
  <si>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</si>
  <si>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</si>
  <si>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</si>
  <si>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</si>
  <si>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</si>
  <si>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</si>
  <si>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</si>
  <si>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</si>
  <si>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</si>
  <si>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</si>
  <si>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</si>
  <si>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</si>
  <si>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</si>
  <si>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</si>
  <si>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</si>
  <si>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</si>
  <si>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</si>
  <si>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</si>
  <si>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</si>
  <si>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</si>
  <si>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</si>
  <si>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</si>
  <si>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</si>
  <si>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</si>
  <si>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</si>
  <si>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</si>
  <si>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</si>
  <si>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</si>
  <si>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</si>
  <si>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</si>
  <si>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</si>
  <si>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</si>
  <si>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</si>
  <si>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</si>
  <si>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</si>
  <si>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</si>
  <si>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</si>
  <si>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</si>
  <si>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</si>
  <si>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</si>
  <si>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</si>
  <si>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</si>
  <si>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</si>
  <si>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</si>
  <si>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</si>
  <si>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</si>
  <si>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</si>
  <si>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</si>
  <si>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</si>
  <si>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</si>
  <si>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</si>
  <si>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</si>
  <si>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</si>
  <si>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</si>
  <si>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</si>
  <si>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</si>
  <si>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</si>
  <si>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</si>
  <si>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</si>
  <si>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</si>
  <si>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</si>
  <si>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</si>
  <si>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</si>
  <si>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</si>
  <si>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</si>
  <si>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</si>
  <si>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</si>
  <si>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</si>
  <si>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</si>
  <si>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</si>
  <si>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</si>
  <si>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</si>
  <si>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</si>
  <si>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</si>
  <si>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</si>
  <si>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</si>
  <si>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</si>
  <si>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</si>
  <si>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</si>
  <si>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</si>
  <si>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</si>
  <si>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</si>
  <si>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</si>
  <si>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</si>
  <si>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</si>
  <si>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</si>
  <si>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</si>
  <si>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</si>
  <si>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</si>
  <si>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</si>
  <si>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</si>
  <si>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</si>
  <si>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</si>
  <si>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</si>
  <si>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</si>
  <si>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</si>
  <si>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</si>
  <si>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</si>
  <si>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</si>
  <si>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</si>
  <si>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</si>
  <si>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</si>
  <si>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</si>
  <si>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</si>
  <si>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</si>
  <si>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</si>
  <si>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</si>
  <si>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</si>
  <si>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</si>
  <si>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</si>
  <si>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</si>
  <si>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</si>
  <si>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</si>
  <si>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</si>
  <si>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</si>
  <si>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</si>
  <si>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</si>
  <si>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</si>
  <si>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</si>
  <si>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</si>
  <si>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</si>
  <si>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</si>
  <si>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</si>
  <si>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</si>
  <si>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</si>
  <si>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</si>
  <si>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</si>
  <si>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</si>
  <si>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</si>
  <si>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</si>
  <si>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</si>
  <si>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</si>
  <si>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</si>
  <si>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</si>
  <si>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</si>
  <si>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</si>
  <si>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</si>
  <si>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</si>
  <si>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</si>
  <si>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</si>
  <si>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</si>
  <si>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</si>
  <si>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</si>
  <si>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</si>
  <si>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</si>
  <si>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</si>
  <si>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</si>
  <si>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</si>
  <si>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</si>
  <si>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</si>
  <si>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</si>
  <si>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</si>
  <si>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</si>
  <si>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</si>
  <si>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</si>
  <si>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</si>
  <si>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</si>
  <si>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</si>
  <si>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</si>
  <si>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</si>
  <si>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</si>
  <si>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</si>
  <si>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</si>
  <si>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</si>
  <si>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</si>
  <si>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</si>
  <si>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</si>
  <si>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</si>
  <si>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</si>
  <si>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</si>
  <si>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</si>
  <si>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</si>
  <si>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</si>
  <si>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</si>
  <si>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</si>
  <si>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</si>
  <si>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</si>
  <si>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</si>
  <si>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</si>
  <si>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</si>
  <si>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</si>
  <si>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</si>
  <si>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</si>
  <si>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</si>
  <si>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</si>
  <si>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</si>
  <si>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</si>
  <si>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</si>
  <si>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</si>
  <si>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</si>
  <si>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</si>
  <si>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</si>
  <si>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</si>
  <si>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</si>
  <si>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</si>
  <si>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</si>
  <si>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</si>
  <si>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</si>
  <si>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</si>
  <si>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</si>
  <si>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</si>
  <si>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</si>
  <si>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</si>
  <si>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</si>
  <si>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</si>
  <si>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</si>
  <si>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</si>
  <si>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</si>
  <si>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</si>
  <si>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</si>
  <si>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</si>
  <si>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</si>
  <si>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</si>
  <si>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</si>
  <si>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</si>
  <si>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</si>
  <si>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</si>
  <si>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</si>
  <si>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</si>
  <si>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</si>
  <si>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</si>
  <si>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</si>
  <si>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</si>
  <si>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</si>
  <si>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</si>
  <si>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</si>
  <si>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</si>
  <si>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</si>
  <si>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</si>
  <si>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</si>
  <si>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</si>
  <si>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</si>
  <si>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</si>
  <si>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</si>
  <si>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</si>
  <si>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</si>
  <si>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</si>
  <si>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</si>
  <si>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</si>
  <si>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</si>
  <si>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</si>
  <si>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</si>
  <si>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</si>
  <si>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</si>
  <si>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</si>
  <si>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</si>
  <si>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</si>
  <si>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</si>
  <si>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</si>
  <si>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</si>
  <si>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</si>
  <si>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</si>
  <si>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</si>
  <si>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</si>
  <si>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</si>
  <si>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</si>
  <si>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</si>
  <si>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</si>
  <si>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</si>
  <si>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</si>
  <si>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</si>
  <si>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</si>
  <si>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</si>
  <si>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</si>
  <si>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</si>
  <si>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</si>
  <si>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</si>
  <si>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</si>
  <si>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</si>
  <si>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</si>
  <si>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</si>
  <si>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</si>
  <si>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</si>
  <si>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</si>
  <si>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</si>
  <si>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</si>
  <si>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</si>
  <si>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</si>
  <si>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</si>
  <si>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</si>
  <si>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</si>
  <si>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</si>
  <si>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</si>
  <si>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</si>
  <si>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</si>
  <si>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</si>
  <si>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</si>
  <si>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</si>
  <si>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</si>
  <si>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</si>
  <si>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</si>
  <si>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</si>
  <si>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</si>
  <si>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</si>
  <si>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</si>
  <si>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</si>
  <si>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</si>
  <si>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</si>
  <si>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</si>
  <si>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</si>
  <si>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</si>
  <si>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</si>
  <si>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</si>
  <si>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</si>
  <si>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</si>
  <si>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</si>
  <si>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</si>
  <si>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</si>
  <si>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</si>
  <si>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</si>
  <si>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</si>
  <si>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</si>
  <si>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</si>
  <si>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</si>
  <si>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</si>
  <si>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</si>
  <si>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</si>
  <si>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</si>
  <si>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</si>
  <si>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</si>
  <si>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</si>
  <si>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</si>
  <si>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</si>
  <si>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</si>
  <si>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</si>
  <si>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</si>
  <si>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</si>
  <si>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</si>
  <si>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</si>
  <si>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</si>
  <si>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</si>
  <si>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</si>
  <si>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</si>
  <si>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</si>
  <si>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</si>
  <si>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</si>
  <si>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</si>
  <si>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</si>
  <si>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</si>
  <si>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</si>
  <si>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</si>
  <si>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</si>
  <si>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</si>
  <si>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</si>
  <si>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</si>
  <si>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</si>
  <si>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</si>
  <si>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</si>
  <si>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</si>
  <si>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</si>
  <si>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</si>
  <si>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</si>
  <si>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</si>
  <si>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</si>
  <si>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</si>
  <si>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</si>
  <si>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</si>
  <si>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</si>
  <si>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</si>
  <si>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</si>
  <si>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</si>
  <si>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</si>
  <si>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</si>
  <si>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</si>
  <si>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</si>
  <si>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</si>
  <si>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</si>
  <si>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</si>
  <si>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</si>
  <si>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</si>
  <si>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</si>
  <si>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</si>
  <si>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</si>
  <si>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</si>
  <si>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</si>
  <si>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</si>
  <si>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</si>
  <si>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</si>
  <si>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</si>
  <si>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</si>
  <si>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</si>
  <si>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</si>
  <si>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</si>
  <si>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</si>
  <si>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</si>
  <si>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</si>
  <si>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</si>
  <si>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</si>
  <si>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</si>
  <si>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</si>
  <si>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</si>
  <si>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</si>
  <si>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</si>
  <si>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</si>
  <si>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</si>
  <si>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</si>
  <si>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</si>
  <si>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</si>
  <si>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</si>
  <si>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</si>
  <si>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</si>
  <si>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</si>
  <si>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</si>
  <si>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</si>
  <si>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</si>
  <si>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</si>
  <si>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</si>
  <si>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</si>
  <si>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</si>
  <si>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</si>
  <si>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</si>
  <si>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</si>
  <si>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</si>
  <si>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</si>
  <si>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</si>
  <si>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</si>
  <si>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</si>
  <si>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</si>
  <si>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</si>
  <si>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</si>
  <si>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</si>
  <si>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</si>
  <si>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</si>
  <si>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</si>
  <si>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</si>
  <si>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</si>
  <si>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</si>
  <si>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</si>
  <si>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</si>
  <si>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</si>
  <si>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</si>
  <si>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</si>
  <si>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</si>
  <si>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</si>
  <si>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</si>
  <si>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</si>
  <si>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</si>
  <si>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</si>
  <si>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</si>
  <si>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</si>
  <si>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</si>
  <si>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</si>
  <si>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</si>
  <si>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</si>
  <si>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</si>
  <si>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</si>
  <si>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</si>
  <si>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</si>
  <si>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</si>
  <si>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</si>
  <si>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</si>
  <si>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</si>
  <si>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</si>
  <si>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</si>
  <si>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</si>
  <si>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</si>
  <si>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</si>
  <si>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</si>
  <si>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</si>
  <si>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</si>
  <si>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</si>
  <si>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</si>
  <si>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</si>
  <si>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</si>
  <si>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</si>
  <si>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</si>
  <si>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</si>
  <si>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</si>
  <si>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</si>
  <si>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</si>
  <si>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</si>
  <si>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</si>
  <si>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</si>
  <si>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</si>
  <si>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</si>
  <si>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</si>
  <si>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</si>
  <si>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</si>
  <si>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</si>
  <si>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</si>
  <si>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</si>
  <si>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</si>
  <si>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</si>
  <si>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</si>
  <si>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</si>
  <si>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</si>
  <si>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</si>
  <si>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</si>
  <si>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</si>
  <si>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</si>
  <si>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</si>
  <si>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</si>
  <si>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</si>
  <si>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</si>
  <si>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</si>
  <si>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</si>
  <si>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</si>
  <si>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</si>
  <si>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</si>
  <si>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</si>
  <si>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</si>
  <si>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</si>
  <si>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</si>
  <si>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</si>
  <si>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</si>
  <si>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</si>
  <si>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</si>
  <si>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</si>
  <si>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</si>
  <si>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</si>
  <si>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</si>
  <si>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</si>
  <si>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</si>
  <si>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</si>
  <si>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</si>
  <si>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</si>
  <si>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</si>
  <si>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</si>
  <si>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</si>
  <si>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</si>
  <si>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</si>
  <si>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</si>
  <si>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</si>
  <si>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</si>
  <si>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</si>
  <si>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</si>
  <si>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</si>
  <si>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</si>
  <si>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</si>
  <si>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</si>
  <si>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</si>
  <si>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</si>
  <si>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</si>
  <si>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</si>
  <si>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</si>
  <si>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</si>
  <si>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</si>
  <si>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</si>
  <si>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</si>
  <si>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</si>
  <si>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</si>
  <si>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</si>
  <si>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</si>
  <si>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</si>
  <si>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</si>
  <si>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</si>
  <si>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</si>
  <si>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</si>
  <si>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</si>
  <si>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</si>
  <si>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</si>
  <si>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</si>
  <si>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</si>
  <si>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</si>
  <si>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</si>
  <si>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</si>
  <si>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</si>
  <si>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</si>
  <si>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</si>
  <si>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</si>
  <si>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</si>
  <si>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</si>
  <si>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</si>
  <si>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</si>
  <si>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</si>
  <si>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</si>
  <si>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</si>
  <si>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</si>
  <si>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</si>
  <si>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</si>
  <si>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</si>
  <si>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</si>
  <si>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</si>
  <si>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</si>
  <si>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</si>
  <si>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</si>
  <si>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</si>
  <si>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</si>
  <si>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</si>
  <si>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</si>
  <si>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</si>
  <si>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</si>
  <si>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</si>
  <si>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</si>
  <si>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</si>
  <si>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</si>
  <si>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</si>
  <si>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</si>
  <si>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</si>
  <si>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</si>
  <si>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</si>
  <si>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</si>
  <si>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</si>
  <si>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</si>
  <si>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</si>
  <si>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</si>
  <si>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</si>
  <si>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</si>
  <si>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</si>
  <si>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</si>
  <si>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</si>
  <si>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</si>
  <si>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</si>
  <si>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</si>
  <si>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</si>
  <si>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</si>
  <si>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</si>
  <si>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</si>
  <si>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</si>
  <si>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</si>
  <si>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</si>
  <si>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</si>
  <si>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</si>
  <si>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</si>
  <si>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</si>
  <si>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</si>
  <si>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</si>
  <si>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</si>
  <si>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</si>
  <si>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</si>
  <si>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</si>
  <si>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</si>
  <si>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</si>
  <si>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</si>
  <si>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</si>
  <si>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</si>
  <si>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</si>
  <si>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</si>
  <si>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</si>
  <si>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</si>
  <si>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</si>
  <si>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</si>
  <si>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</si>
  <si>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</si>
  <si>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</si>
  <si>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</si>
  <si>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</si>
  <si>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</si>
  <si>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</si>
  <si>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</si>
  <si>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</si>
  <si>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</si>
  <si>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</si>
  <si>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</si>
  <si>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</si>
  <si>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</si>
  <si>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</si>
  <si>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</si>
  <si>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</si>
  <si>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</si>
  <si>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</si>
  <si>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</si>
  <si>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</si>
  <si>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</si>
  <si>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</si>
  <si>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</si>
  <si>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</si>
  <si>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</si>
  <si>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</si>
  <si>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</si>
  <si>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</si>
  <si>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</si>
  <si>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</si>
  <si>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</si>
  <si>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</si>
  <si>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</si>
  <si>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</si>
  <si>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</si>
  <si>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</si>
  <si>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</si>
  <si>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</si>
  <si>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</si>
  <si>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</si>
  <si>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</si>
  <si>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</si>
  <si>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</si>
  <si>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</si>
  <si>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</si>
  <si>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</si>
  <si>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</si>
  <si>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</si>
  <si>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</si>
  <si>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</si>
  <si>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</si>
  <si>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</si>
  <si>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</si>
  <si>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</si>
  <si>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</si>
  <si>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</si>
  <si>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</si>
  <si>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</si>
  <si>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</si>
  <si>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</si>
  <si>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</si>
  <si>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</si>
  <si>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</si>
  <si>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</si>
  <si>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</si>
  <si>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</si>
  <si>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</si>
  <si>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</si>
  <si>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</si>
  <si>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</si>
  <si>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</si>
  <si>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</si>
  <si>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</si>
  <si>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</si>
  <si>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</si>
  <si>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</si>
  <si>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</si>
  <si>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</si>
  <si>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</si>
  <si>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</si>
  <si>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</si>
  <si>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</si>
  <si>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</si>
  <si>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</si>
  <si>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</si>
  <si>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</si>
  <si>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</si>
  <si>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</si>
  <si>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</si>
  <si>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</si>
  <si>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</si>
  <si>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</si>
  <si>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</si>
  <si>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</si>
  <si>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</si>
  <si>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</si>
  <si>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</si>
  <si>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</si>
  <si>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</si>
  <si>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</si>
  <si>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</si>
  <si>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</si>
  <si>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</si>
  <si>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</si>
  <si>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</si>
  <si>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</si>
  <si>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</si>
  <si>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</si>
  <si>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</si>
  <si>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</si>
  <si>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</si>
  <si>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</si>
  <si>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</si>
  <si>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</si>
  <si>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</si>
  <si>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</si>
  <si>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</si>
  <si>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</si>
  <si>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</si>
  <si>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</si>
  <si>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</si>
  <si>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</si>
  <si>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</si>
  <si>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</si>
  <si>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</si>
  <si>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</si>
  <si>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</si>
  <si>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</si>
  <si>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</si>
  <si>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</si>
  <si>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</si>
  <si>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</si>
  <si>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</si>
  <si>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</si>
  <si>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</si>
  <si>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</si>
  <si>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</si>
  <si>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</si>
  <si>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</si>
  <si>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</si>
  <si>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</si>
  <si>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</si>
  <si>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</si>
  <si>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</si>
  <si>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</si>
  <si>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</si>
  <si>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</si>
  <si>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</si>
  <si>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</si>
  <si>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</si>
  <si>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</si>
  <si>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</si>
  <si>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</si>
  <si>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</si>
  <si>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</si>
  <si>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</si>
  <si>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</si>
  <si>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</si>
  <si>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</si>
  <si>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</si>
  <si>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</si>
  <si>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</si>
  <si>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</si>
  <si>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</si>
  <si>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</si>
  <si>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</si>
  <si>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</si>
  <si>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</si>
  <si>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</si>
  <si>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</si>
  <si>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</si>
  <si>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</si>
  <si>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</si>
  <si>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</si>
  <si>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</si>
  <si>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</si>
  <si>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</si>
  <si>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</si>
  <si>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</si>
  <si>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</si>
  <si>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</si>
  <si>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</si>
  <si>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</si>
  <si>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</si>
  <si>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</si>
  <si>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</si>
  <si>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</si>
  <si>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</si>
  <si>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</si>
  <si>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</si>
  <si>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</si>
  <si>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</si>
  <si>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</si>
  <si>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</si>
  <si>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</si>
  <si>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</si>
  <si>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</si>
  <si>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</si>
  <si>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</si>
  <si>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</si>
  <si>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</si>
  <si>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</si>
  <si>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</si>
  <si>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</si>
  <si>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</si>
  <si>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</si>
  <si>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</si>
  <si>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</si>
  <si>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</si>
  <si>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</si>
  <si>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</si>
  <si>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</si>
  <si>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</si>
  <si>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</si>
  <si>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</si>
  <si>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</si>
  <si>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</si>
  <si>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</si>
  <si>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</si>
  <si>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</si>
  <si>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</si>
  <si>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</si>
  <si>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</si>
  <si>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</si>
  <si>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</si>
  <si>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</si>
  <si>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</si>
  <si>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</si>
  <si>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</si>
  <si>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</si>
  <si>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</si>
  <si>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</si>
  <si>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</si>
  <si>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</si>
  <si>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</si>
  <si>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</si>
  <si>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</si>
  <si>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</si>
  <si>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</si>
  <si>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</si>
  <si>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</si>
  <si>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</si>
  <si>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</si>
  <si>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</si>
  <si>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</si>
  <si>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</si>
  <si>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</si>
  <si>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</si>
  <si>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</si>
  <si>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</si>
  <si>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</si>
  <si>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</si>
  <si>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</si>
  <si>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</si>
  <si>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</si>
  <si>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</si>
  <si>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</si>
  <si>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</si>
  <si>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</si>
  <si>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</si>
  <si>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</si>
  <si>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</si>
  <si>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</si>
  <si>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</si>
  <si>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</si>
  <si>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</si>
  <si>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</si>
  <si>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</si>
  <si>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</si>
  <si>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</si>
  <si>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</si>
  <si>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</si>
  <si>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</si>
  <si>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</si>
  <si>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</si>
  <si>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</si>
  <si>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</si>
  <si>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</si>
  <si>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</si>
  <si>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</si>
  <si>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</si>
  <si>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</si>
  <si>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</si>
  <si>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</si>
  <si>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</si>
  <si>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</si>
  <si>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</si>
  <si>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</si>
  <si>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</si>
  <si>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</si>
  <si>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</si>
  <si>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</si>
  <si>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</si>
  <si>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</si>
  <si>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</si>
  <si>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</si>
  <si>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</si>
  <si>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</si>
  <si>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</si>
  <si>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</si>
  <si>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</si>
  <si>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</si>
  <si>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</si>
  <si>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</si>
  <si>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</si>
  <si>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</si>
  <si>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</si>
  <si>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</si>
  <si>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</si>
  <si>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</si>
  <si>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</si>
  <si>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</si>
  <si>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</si>
  <si>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</si>
  <si>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</si>
  <si>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</si>
  <si>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</si>
  <si>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</si>
  <si>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</si>
  <si>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</si>
  <si>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</si>
  <si>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</si>
  <si>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</si>
  <si>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</si>
  <si>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</si>
  <si>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</si>
  <si>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</si>
  <si>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</si>
  <si>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</si>
  <si>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</si>
  <si>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</si>
  <si>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</si>
  <si>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</si>
  <si>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</si>
  <si>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</si>
  <si>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</si>
  <si>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</si>
  <si>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</si>
  <si>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</si>
  <si>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</si>
  <si>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</si>
  <si>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</si>
  <si>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</si>
  <si>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</si>
  <si>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</si>
  <si>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</si>
  <si>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</si>
  <si>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</si>
  <si>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</si>
  <si>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</si>
  <si>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</si>
  <si>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</si>
  <si>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</si>
  <si>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</si>
  <si>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</si>
  <si>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</si>
  <si>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</si>
  <si>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</si>
  <si>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</si>
  <si>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</si>
  <si>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</si>
  <si>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</si>
  <si>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</si>
  <si>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</si>
  <si>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</si>
  <si>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</si>
  <si>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</si>
  <si>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</si>
  <si>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</si>
  <si>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</si>
  <si>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</si>
  <si>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</si>
  <si>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</si>
  <si>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</si>
  <si>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</si>
  <si>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</si>
  <si>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</si>
  <si>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</si>
  <si>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</si>
  <si>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</si>
  <si>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</si>
  <si>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</si>
  <si>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</si>
  <si>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</si>
  <si>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</si>
  <si>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</si>
  <si>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</si>
  <si>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</si>
  <si>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</si>
  <si>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</si>
  <si>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</si>
  <si>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</si>
  <si>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</si>
  <si>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</si>
  <si>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</si>
  <si>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</si>
  <si>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</si>
  <si>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</si>
  <si>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</si>
  <si>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</si>
  <si>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</si>
  <si>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</si>
  <si>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</si>
  <si>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</si>
  <si>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</si>
  <si>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</si>
  <si>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</si>
  <si>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</si>
  <si>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</si>
  <si>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</si>
  <si>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</si>
  <si>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</si>
  <si>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</si>
  <si>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</si>
  <si>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</si>
  <si>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</si>
  <si>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</si>
  <si>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</si>
  <si>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</si>
  <si>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</si>
  <si>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</si>
  <si>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</si>
  <si>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</si>
  <si>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</si>
  <si>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</si>
  <si>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</si>
  <si>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</si>
  <si>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</si>
  <si>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</si>
  <si>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</si>
  <si>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</si>
  <si>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</si>
  <si>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</si>
  <si>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</si>
  <si>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</si>
  <si>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</si>
  <si>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</si>
  <si>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</si>
  <si>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</si>
  <si>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</si>
  <si>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</si>
  <si>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</si>
  <si>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</si>
  <si>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</si>
  <si>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</si>
  <si>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</si>
  <si>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</si>
  <si>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</si>
  <si>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</si>
  <si>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</si>
  <si>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</si>
  <si>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</si>
  <si>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</si>
  <si>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</si>
  <si>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</si>
  <si>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</si>
  <si>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</si>
  <si>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</si>
  <si>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</si>
  <si>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</si>
  <si>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</si>
  <si>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</si>
  <si>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</si>
  <si>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</si>
  <si>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</si>
  <si>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</si>
  <si>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</si>
  <si>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</si>
  <si>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</si>
  <si>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</si>
  <si>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</si>
  <si>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</si>
  <si>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</si>
  <si>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</si>
  <si>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</si>
  <si>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</si>
  <si>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</si>
  <si>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</si>
  <si>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</si>
  <si>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</si>
  <si>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</si>
  <si>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</si>
  <si>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</si>
  <si>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</si>
  <si>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</si>
  <si>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</si>
  <si>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</si>
  <si>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</si>
  <si>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</si>
  <si>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</si>
  <si>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</si>
  <si>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</si>
  <si>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</si>
  <si>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</si>
  <si>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</si>
  <si>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</si>
  <si>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</si>
  <si>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</si>
  <si>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</si>
  <si>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</si>
  <si>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</si>
  <si>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</si>
  <si>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</si>
  <si>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</si>
  <si>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</si>
  <si>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</si>
  <si>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</si>
  <si>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</si>
  <si>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</si>
  <si>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</si>
  <si>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</si>
  <si>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</si>
  <si>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</si>
  <si>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</si>
  <si>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</si>
  <si>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</si>
  <si>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</si>
  <si>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</si>
  <si>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</si>
  <si>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</si>
  <si>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</si>
  <si>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</si>
  <si>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</si>
  <si>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</si>
  <si>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</si>
  <si>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</si>
  <si>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</si>
  <si>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</si>
  <si>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</si>
  <si>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</si>
  <si>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</si>
  <si>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</si>
  <si>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</si>
  <si>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</si>
  <si>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</si>
  <si>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</si>
  <si>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</si>
  <si>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</si>
  <si>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</si>
  <si>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</si>
  <si>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</si>
  <si>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</si>
  <si>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</si>
  <si>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</si>
  <si>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</si>
  <si>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</si>
  <si>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</si>
  <si>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</si>
  <si>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</si>
  <si>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</si>
  <si>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</si>
  <si>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</si>
  <si>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</si>
  <si>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</si>
  <si>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</si>
  <si>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</si>
  <si>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</si>
  <si>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</si>
  <si>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</si>
  <si>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</si>
  <si>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</si>
  <si>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</si>
  <si>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</si>
  <si>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</si>
  <si>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</si>
  <si>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</si>
  <si>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</si>
  <si>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</si>
  <si>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</si>
  <si>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</si>
  <si>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</si>
  <si>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</si>
  <si>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</si>
  <si>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</si>
  <si>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</si>
  <si>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</si>
  <si>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</si>
  <si>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</si>
  <si>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</si>
  <si>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</si>
  <si>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</si>
  <si>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</si>
  <si>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</si>
  <si>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</si>
  <si>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</si>
  <si>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</si>
  <si>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</si>
  <si>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</si>
  <si>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</si>
  <si>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</si>
  <si>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</si>
  <si>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</si>
  <si>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</si>
  <si>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</si>
  <si>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</si>
  <si>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</si>
  <si>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</si>
  <si>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</si>
  <si>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</si>
  <si>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</si>
  <si>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</si>
  <si>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</si>
  <si>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</si>
  <si>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</si>
  <si>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</si>
  <si>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</si>
  <si>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</si>
  <si>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</si>
  <si>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</si>
  <si>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</si>
  <si>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</si>
  <si>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</si>
  <si>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</si>
  <si>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</si>
  <si>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</si>
  <si>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</si>
  <si>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</si>
  <si>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</si>
  <si>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</si>
  <si>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</si>
  <si>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</si>
  <si>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</si>
  <si>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</si>
  <si>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</si>
  <si>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</si>
  <si>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</si>
  <si>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</si>
  <si>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</si>
  <si>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</si>
  <si>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</si>
  <si>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</si>
  <si>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</si>
  <si>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</si>
  <si>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</si>
  <si>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</si>
  <si>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</si>
  <si>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</si>
  <si>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</si>
  <si>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</si>
  <si>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</si>
  <si>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</si>
  <si>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</si>
  <si>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</si>
  <si>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</si>
  <si>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</si>
  <si>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</si>
  <si>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</si>
  <si>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</si>
  <si>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</si>
  <si>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</si>
  <si>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</si>
  <si>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</si>
  <si>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</si>
  <si>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</si>
  <si>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</si>
  <si>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</si>
  <si>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</si>
  <si>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</si>
  <si>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</si>
  <si>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</si>
  <si>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</si>
  <si>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</si>
  <si>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</si>
  <si>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</si>
  <si>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</si>
  <si>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</si>
  <si>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</si>
  <si>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</si>
  <si>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</si>
  <si>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</si>
  <si>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</si>
  <si>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</si>
  <si>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</si>
  <si>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</si>
  <si>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</si>
  <si>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</si>
  <si>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</si>
  <si>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</si>
  <si>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</si>
  <si>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</si>
  <si>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</si>
  <si>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</si>
  <si>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</si>
  <si>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</si>
  <si>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</si>
  <si>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</si>
  <si>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</si>
  <si>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</si>
  <si>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</si>
  <si>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</si>
  <si>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</si>
  <si>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</si>
  <si>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</si>
  <si>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</si>
  <si>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</si>
  <si>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</si>
  <si>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</si>
  <si>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</si>
  <si>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</si>
  <si>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</si>
  <si>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</si>
  <si>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</si>
  <si>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</si>
  <si>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</si>
  <si>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</si>
  <si>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</si>
  <si>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</si>
  <si>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</si>
  <si>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</si>
  <si>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</si>
  <si>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</si>
  <si>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</si>
  <si>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</si>
  <si>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</si>
  <si>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</si>
  <si>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</si>
  <si>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</si>
  <si>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</si>
  <si>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</si>
  <si>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</si>
  <si>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</si>
  <si>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</si>
  <si>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</si>
  <si>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</si>
  <si>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</si>
  <si>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</si>
  <si>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</si>
  <si>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</si>
  <si>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</si>
  <si>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</si>
  <si>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</si>
  <si>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</si>
  <si>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</si>
  <si>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</si>
  <si>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</si>
  <si>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</si>
  <si>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</si>
  <si>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</si>
  <si>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</si>
  <si>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</si>
  <si>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</si>
  <si>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</si>
  <si>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</si>
  <si>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</si>
  <si>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</si>
  <si>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</si>
  <si>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</si>
  <si>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</si>
  <si>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</si>
  <si>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</si>
  <si>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</si>
  <si>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</si>
  <si>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</si>
  <si>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</si>
  <si>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</si>
  <si>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</si>
  <si>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</si>
  <si>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</si>
  <si>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</si>
  <si>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</si>
  <si>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</si>
  <si>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</si>
  <si>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</si>
  <si>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</si>
  <si>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</si>
  <si>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</si>
  <si>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</si>
  <si>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</si>
  <si>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</si>
  <si>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</si>
  <si>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</si>
  <si>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</si>
  <si>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</si>
  <si>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</si>
  <si>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</si>
  <si>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</si>
  <si>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</si>
  <si>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</si>
  <si>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</si>
  <si>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</si>
  <si>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</si>
  <si>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</si>
  <si>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</si>
  <si>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</si>
  <si>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</si>
  <si>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</si>
  <si>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</si>
  <si>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</si>
  <si>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</si>
  <si>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</si>
  <si>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</si>
  <si>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</si>
  <si>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</si>
  <si>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</si>
  <si>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</si>
  <si>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</si>
  <si>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</si>
  <si>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</si>
  <si>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</si>
  <si>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</si>
  <si>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</si>
  <si>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</si>
  <si>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</si>
  <si>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</si>
  <si>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</si>
  <si>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</si>
  <si>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</si>
  <si>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</si>
  <si>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</si>
  <si>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</si>
  <si>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</si>
  <si>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</si>
  <si>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</si>
  <si>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</si>
  <si>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</si>
  <si>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</si>
  <si>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</si>
  <si>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</si>
  <si>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</si>
  <si>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</si>
  <si>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</si>
  <si>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</si>
  <si>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</si>
  <si>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</si>
  <si>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</si>
  <si>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</si>
  <si>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</si>
  <si>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</si>
  <si>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</si>
  <si>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</si>
  <si>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</si>
  <si>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</si>
  <si>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</si>
  <si>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</si>
  <si>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</si>
  <si>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</si>
  <si>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</si>
  <si>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</si>
  <si>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</si>
  <si>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</si>
  <si>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</si>
  <si>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</si>
  <si>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</si>
  <si>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</si>
  <si>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</si>
  <si>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</si>
  <si>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</si>
  <si>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</si>
  <si>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</si>
  <si>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</si>
  <si>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</si>
  <si>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</si>
  <si>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</si>
  <si>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</si>
  <si>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</si>
  <si>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</si>
  <si>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</si>
  <si>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</si>
  <si>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</si>
  <si>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</si>
  <si>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</si>
  <si>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</si>
  <si>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</si>
  <si>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</si>
  <si>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</si>
  <si>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</si>
  <si>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</si>
  <si>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</si>
  <si>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</si>
  <si>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</si>
  <si>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</si>
  <si>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</si>
  <si>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</si>
  <si>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</si>
  <si>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</si>
  <si>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</si>
  <si>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</si>
  <si>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</si>
  <si>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</si>
  <si>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</si>
  <si>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</si>
  <si>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</si>
  <si>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</si>
  <si>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</si>
  <si>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</si>
  <si>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</si>
  <si>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</si>
  <si>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</si>
  <si>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</si>
  <si>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</si>
  <si>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</si>
  <si>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</si>
  <si>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</si>
  <si>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</si>
  <si>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</si>
  <si>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</si>
  <si>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</si>
  <si>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</si>
  <si>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</si>
  <si>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</si>
  <si>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</si>
  <si>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</si>
  <si>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</si>
  <si>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</si>
  <si>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</si>
  <si>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</si>
  <si>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</si>
  <si>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</si>
  <si>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</si>
  <si>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</si>
  <si>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</si>
  <si>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</si>
  <si>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</si>
  <si>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</si>
  <si>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</si>
  <si>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</si>
  <si>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</si>
  <si>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</si>
  <si>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</si>
  <si>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</si>
  <si>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</si>
  <si>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</si>
  <si>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</si>
  <si>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</si>
  <si>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</si>
  <si>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</si>
  <si>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</si>
  <si>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</si>
  <si>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</si>
  <si>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</si>
  <si>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</si>
  <si>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</si>
  <si>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</si>
  <si>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</si>
  <si>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</si>
  <si>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</si>
  <si>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</si>
  <si>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</si>
  <si>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</si>
  <si>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</si>
  <si>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</si>
  <si>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</si>
  <si>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</si>
  <si>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</si>
  <si>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</si>
  <si>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</si>
  <si>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</si>
  <si>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</si>
  <si>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</si>
  <si>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</si>
  <si>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</si>
  <si>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</si>
  <si>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</si>
  <si>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</si>
  <si>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</si>
  <si>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</si>
  <si>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</si>
  <si>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</si>
  <si>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</si>
  <si>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</si>
  <si>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</si>
  <si>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</si>
  <si>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</si>
  <si>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</si>
  <si>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</si>
  <si>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</si>
  <si>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</si>
  <si>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</si>
  <si>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</si>
  <si>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</si>
  <si>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</si>
  <si>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</si>
  <si>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</si>
  <si>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</si>
  <si>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</si>
  <si>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</si>
  <si>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</si>
  <si>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</si>
  <si>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</si>
  <si>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</si>
  <si>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</si>
  <si>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</si>
  <si>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</si>
  <si>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</si>
  <si>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</si>
  <si>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</si>
  <si>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</si>
  <si>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</si>
  <si>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</si>
  <si>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</si>
  <si>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</si>
  <si>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</si>
  <si>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</si>
  <si>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</si>
  <si>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</si>
  <si>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</si>
  <si>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</si>
  <si>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</si>
  <si>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</si>
  <si>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</si>
  <si>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</si>
  <si>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</si>
  <si>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</si>
  <si>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</si>
  <si>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</si>
  <si>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</si>
  <si>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</si>
  <si>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</si>
  <si>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</si>
  <si>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</si>
  <si>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</si>
  <si>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</si>
  <si>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</si>
  <si>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</si>
  <si>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</si>
  <si>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</si>
  <si>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</si>
  <si>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</si>
  <si>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</si>
  <si>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</si>
  <si>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</si>
  <si>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</si>
  <si>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</si>
  <si>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</si>
  <si>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</si>
  <si>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</si>
  <si>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</si>
  <si>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</si>
  <si>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</si>
  <si>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</si>
  <si>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</si>
  <si>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</si>
  <si>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</si>
  <si>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</si>
  <si>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</si>
  <si>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</si>
  <si>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</si>
  <si>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</si>
  <si>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</si>
  <si>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</si>
  <si>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</si>
  <si>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</si>
  <si>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</si>
  <si>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</si>
  <si>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</si>
  <si>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</si>
  <si>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</si>
  <si>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</si>
  <si>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</si>
  <si>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</si>
  <si>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</si>
  <si>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</si>
  <si>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</si>
  <si>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</si>
  <si>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</si>
  <si>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</si>
  <si>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</si>
  <si>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</si>
  <si>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</si>
  <si>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</si>
  <si>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</si>
  <si>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</si>
  <si>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</si>
  <si>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</si>
  <si>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</si>
  <si>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</si>
  <si>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</si>
  <si>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</si>
  <si>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</si>
  <si>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</si>
  <si>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</si>
  <si>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</si>
  <si>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</si>
  <si>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</si>
  <si>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</si>
  <si>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</si>
  <si>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</si>
  <si>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</si>
  <si>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</si>
  <si>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</si>
  <si>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</si>
  <si>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</si>
  <si>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</si>
  <si>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</si>
  <si>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</si>
  <si>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</si>
  <si>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</si>
  <si>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</si>
  <si>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</si>
  <si>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</si>
  <si>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</si>
  <si>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</si>
  <si>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</si>
  <si>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</si>
  <si>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</si>
  <si>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</si>
  <si>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</si>
  <si>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</si>
  <si>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</si>
  <si>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</si>
  <si>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</si>
  <si>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</si>
  <si>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</si>
  <si>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</si>
  <si>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</si>
  <si>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</si>
  <si>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</si>
  <si>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</si>
  <si>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</si>
  <si>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</si>
  <si>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</si>
  <si>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</si>
  <si>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</si>
  <si>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</si>
  <si>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</si>
  <si>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</si>
  <si>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</si>
  <si>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</si>
  <si>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</si>
  <si>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</si>
  <si>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</si>
  <si>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</si>
  <si>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</si>
  <si>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</si>
  <si>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</si>
  <si>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</si>
  <si>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</si>
  <si>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</si>
  <si>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</si>
  <si>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</si>
  <si>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</si>
  <si>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</si>
  <si>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</si>
  <si>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</si>
  <si>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</si>
  <si>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</si>
  <si>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</si>
  <si>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</si>
  <si>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</si>
  <si>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</si>
  <si>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</si>
  <si>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</si>
  <si>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</si>
  <si>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</si>
  <si>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</si>
  <si>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</si>
  <si>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</si>
  <si>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</si>
  <si>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</si>
  <si>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</si>
  <si>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</si>
  <si>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</si>
  <si>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</si>
  <si>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</si>
  <si>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</si>
  <si>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</si>
  <si>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</si>
  <si>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</si>
  <si>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</si>
  <si>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</si>
  <si>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</si>
  <si>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</si>
  <si>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</si>
  <si>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</si>
  <si>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</si>
  <si>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</si>
  <si>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</si>
  <si>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</si>
  <si>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</si>
  <si>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</si>
  <si>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</si>
  <si>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</si>
  <si>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</si>
  <si>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</si>
  <si>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</si>
  <si>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</si>
  <si>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</si>
  <si>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</si>
  <si>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</si>
  <si>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</si>
  <si>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</si>
  <si>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</si>
  <si>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</si>
  <si>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</si>
  <si>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</si>
  <si>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</si>
  <si>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</si>
  <si>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</si>
  <si>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</si>
  <si>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</si>
  <si>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</si>
  <si>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</si>
  <si>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</si>
  <si>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</si>
  <si>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</si>
  <si>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</si>
  <si>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</si>
  <si>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</si>
  <si>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</si>
  <si>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</si>
  <si>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</si>
  <si>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</si>
  <si>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</si>
  <si>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</si>
  <si>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</si>
  <si>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</si>
  <si>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</si>
  <si>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</si>
  <si>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</si>
  <si>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</si>
  <si>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</si>
  <si>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</si>
  <si>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</si>
  <si>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</si>
  <si>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</si>
  <si>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</si>
  <si>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</si>
  <si>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</si>
  <si>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</si>
  <si>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</si>
  <si>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</si>
  <si>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</si>
  <si>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</si>
  <si>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</si>
  <si>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</si>
  <si>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</si>
  <si>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</si>
  <si>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</si>
  <si>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</si>
  <si>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</si>
  <si>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</si>
  <si>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</si>
  <si>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</si>
  <si>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</si>
  <si>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</si>
  <si>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</si>
  <si>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</si>
  <si>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</si>
  <si>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</si>
  <si>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</si>
  <si>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</si>
  <si>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</si>
  <si>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</si>
  <si>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</si>
  <si>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</si>
  <si>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</si>
  <si>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</si>
  <si>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</si>
  <si>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</si>
  <si>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</si>
  <si>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</si>
  <si>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</si>
  <si>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</si>
  <si>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</si>
  <si>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</si>
  <si>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</si>
  <si>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</si>
  <si>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</si>
  <si>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</si>
  <si>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</si>
  <si>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</si>
  <si>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</si>
  <si>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</si>
  <si>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</si>
  <si>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</si>
  <si>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</si>
  <si>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</si>
  <si>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</si>
  <si>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</si>
  <si>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</si>
  <si>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</si>
  <si>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</si>
  <si>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</si>
  <si>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</si>
  <si>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</si>
  <si>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</si>
  <si>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</si>
  <si>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</si>
  <si>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</si>
  <si>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</si>
  <si>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</si>
  <si>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</si>
  <si>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</si>
  <si>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</si>
  <si>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</si>
  <si>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</si>
  <si>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</si>
  <si>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</si>
  <si>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</si>
  <si>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</si>
  <si>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</si>
  <si>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</si>
  <si>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</si>
  <si>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</si>
  <si>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</si>
  <si>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</si>
  <si>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</si>
  <si>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</si>
  <si>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</si>
  <si>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</si>
  <si>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</si>
  <si>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</si>
  <si>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</si>
  <si>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</si>
  <si>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</si>
  <si>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</si>
  <si>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</si>
  <si>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</si>
  <si>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</si>
  <si>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</si>
  <si>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</si>
  <si>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</si>
  <si>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</si>
  <si>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</si>
  <si>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</si>
  <si>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</si>
  <si>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</si>
  <si>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</si>
  <si>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</si>
  <si>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</si>
  <si>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</si>
  <si>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</si>
  <si>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</si>
  <si>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</si>
  <si>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</si>
  <si>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</si>
  <si>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</si>
  <si>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</si>
  <si>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</si>
  <si>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</si>
  <si>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</si>
  <si>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</si>
  <si>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</si>
  <si>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</si>
  <si>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</si>
  <si>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</si>
  <si>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</si>
  <si>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</si>
  <si>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</si>
  <si>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</si>
  <si>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</si>
  <si>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</si>
  <si>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</si>
  <si>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</si>
  <si>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</si>
  <si>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</si>
  <si>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</si>
  <si>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</si>
  <si>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</si>
  <si>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</si>
  <si>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</si>
  <si>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</si>
  <si>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</si>
  <si>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</si>
  <si>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</si>
  <si>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</si>
  <si>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</si>
  <si>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</si>
  <si>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</si>
  <si>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</si>
  <si>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</si>
  <si>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</si>
  <si>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</si>
  <si>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</si>
  <si>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</si>
  <si>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</si>
  <si>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</si>
  <si>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</si>
  <si>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</si>
  <si>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</si>
  <si>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</si>
  <si>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</si>
  <si>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</si>
  <si>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</si>
  <si>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</si>
  <si>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</si>
  <si>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</si>
  <si>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</si>
  <si>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</si>
  <si>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</si>
  <si>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</si>
  <si>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</si>
  <si>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</si>
  <si>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</si>
  <si>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</si>
  <si>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</si>
  <si>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</si>
  <si>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</si>
  <si>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</si>
  <si>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</si>
  <si>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</si>
  <si>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</si>
  <si>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</si>
  <si>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</si>
  <si>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</si>
  <si>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</si>
  <si>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</si>
  <si>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</si>
  <si>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</si>
  <si>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</si>
  <si>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</si>
  <si>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</si>
  <si>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</si>
  <si>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</si>
  <si>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</si>
  <si>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</si>
  <si>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</si>
  <si>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</si>
  <si>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</si>
  <si>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</si>
  <si>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</si>
  <si>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</si>
  <si>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</si>
  <si>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</si>
  <si>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</si>
  <si>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</si>
  <si>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</si>
  <si>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</si>
  <si>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</si>
  <si>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</si>
  <si>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</si>
  <si>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</si>
  <si>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</si>
  <si>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</si>
  <si>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</si>
  <si>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</si>
  <si>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</si>
  <si>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</si>
  <si>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</si>
  <si>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</si>
  <si>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</si>
  <si>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</si>
  <si>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</si>
  <si>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</si>
  <si>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</si>
  <si>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</si>
  <si>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</si>
  <si>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</si>
  <si>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</si>
  <si>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</si>
  <si>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</si>
  <si>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</si>
  <si>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</si>
  <si>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</si>
  <si>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</si>
  <si>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</si>
  <si>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</si>
  <si>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</si>
  <si>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</si>
  <si>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</si>
  <si>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</si>
  <si>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</si>
  <si>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</si>
  <si>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</si>
  <si>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</si>
  <si>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</si>
  <si>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</si>
  <si>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</si>
  <si>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</si>
  <si>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</si>
  <si>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</si>
  <si>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</si>
  <si>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</si>
  <si>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</si>
  <si>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</si>
  <si>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</si>
  <si>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</si>
  <si>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</si>
  <si>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</si>
  <si>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</si>
  <si>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</si>
  <si>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</si>
  <si>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</si>
  <si>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</si>
  <si>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</si>
  <si>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</si>
  <si>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</si>
  <si>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</si>
  <si>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</si>
  <si>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</si>
  <si>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</si>
  <si>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</si>
  <si>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</si>
  <si>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</si>
  <si>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</si>
  <si>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</si>
  <si>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</si>
  <si>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</si>
  <si>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</si>
  <si>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</si>
  <si>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</si>
  <si>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</si>
  <si>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</si>
  <si>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</si>
  <si>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</si>
  <si>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</si>
  <si>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</si>
  <si>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</si>
  <si>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</si>
  <si>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</si>
  <si>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</si>
  <si>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</si>
  <si>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</si>
  <si>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</si>
  <si>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</si>
  <si>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</si>
  <si>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</si>
  <si>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</si>
  <si>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</si>
  <si>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</si>
  <si>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</si>
  <si>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</si>
  <si>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</si>
  <si>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</si>
  <si>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</si>
  <si>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</si>
  <si>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</si>
  <si>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</si>
  <si>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</si>
  <si>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</si>
  <si>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</si>
  <si>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</si>
  <si>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</si>
  <si>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</si>
  <si>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</si>
  <si>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</si>
  <si>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</si>
  <si>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</si>
  <si>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</si>
  <si>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</si>
  <si>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</si>
  <si>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</si>
  <si>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</si>
  <si>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</si>
  <si>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</si>
  <si>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</si>
  <si>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</si>
  <si>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</si>
  <si>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</si>
  <si>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</si>
  <si>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</si>
  <si>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</si>
  <si>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</si>
  <si>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</si>
  <si>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</si>
  <si>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</si>
  <si>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</si>
  <si>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</si>
  <si>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</si>
  <si>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</si>
  <si>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</si>
  <si>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</si>
  <si>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</si>
  <si>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</si>
  <si>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</si>
  <si>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</si>
  <si>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</si>
  <si>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</si>
  <si>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</si>
  <si>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</si>
  <si>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</si>
  <si>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</si>
  <si>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</si>
  <si>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</si>
  <si>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</si>
  <si>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</si>
  <si>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</si>
  <si>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</si>
  <si>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</si>
  <si>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</si>
  <si>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</si>
  <si>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</si>
  <si>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</si>
  <si>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</si>
  <si>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</si>
  <si>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</si>
  <si>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</si>
  <si>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</si>
  <si>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</si>
  <si>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</si>
  <si>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</si>
  <si>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</si>
  <si>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</si>
  <si>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</si>
  <si>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</si>
  <si>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</si>
  <si>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</si>
  <si>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</si>
  <si>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</si>
  <si>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</si>
  <si>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</si>
  <si>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</si>
  <si>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</si>
  <si>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</si>
  <si>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</si>
  <si>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</si>
  <si>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</si>
  <si>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</si>
  <si>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</si>
  <si>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</si>
  <si>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</si>
  <si>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</si>
  <si>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</si>
  <si>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</si>
  <si>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</si>
  <si>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</si>
  <si>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</si>
  <si>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</si>
  <si>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</si>
  <si>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</si>
  <si>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</si>
  <si>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</si>
  <si>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</si>
  <si>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</si>
  <si>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</si>
  <si>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</si>
  <si>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</si>
  <si>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</si>
  <si>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</si>
  <si>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</si>
  <si>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</si>
  <si>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</si>
  <si>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</si>
  <si>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</si>
  <si>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</si>
  <si>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</si>
  <si>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</si>
  <si>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</si>
  <si>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</si>
  <si>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</si>
  <si>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</si>
  <si>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</si>
  <si>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</si>
  <si>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</si>
  <si>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</si>
  <si>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</si>
  <si>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</si>
  <si>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</si>
  <si>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</si>
  <si>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</si>
  <si>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</si>
  <si>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</si>
  <si>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</si>
  <si>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</si>
  <si>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</si>
  <si>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</si>
  <si>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</si>
  <si>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</si>
  <si>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</si>
  <si>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</si>
  <si>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</si>
  <si>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</si>
  <si>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</si>
  <si>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</si>
  <si>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</si>
  <si>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</si>
  <si>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</si>
  <si>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</si>
  <si>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</si>
  <si>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</si>
  <si>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</si>
  <si>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</si>
  <si>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</si>
  <si>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</si>
  <si>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</si>
  <si>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</si>
  <si>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</si>
  <si>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</si>
  <si>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</si>
  <si>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</si>
  <si>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</si>
  <si>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</si>
  <si>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</si>
  <si>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</si>
  <si>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</si>
  <si>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</si>
  <si>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</si>
  <si>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</si>
  <si>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</si>
  <si>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</si>
  <si>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</si>
  <si>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</si>
  <si>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</si>
  <si>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</si>
  <si>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</si>
  <si>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</si>
  <si>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</si>
  <si>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</si>
  <si>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</si>
  <si>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</si>
  <si>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</si>
  <si>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</si>
  <si>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</si>
  <si>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</si>
  <si>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</si>
  <si>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</si>
  <si>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</si>
  <si>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</si>
  <si>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</si>
  <si>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</si>
  <si>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</si>
  <si>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</si>
  <si>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</si>
  <si>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</si>
  <si>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</si>
  <si>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</si>
  <si>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</si>
  <si>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</si>
  <si>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</si>
  <si>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</si>
  <si>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</si>
  <si>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</si>
  <si>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</si>
  <si>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</si>
  <si>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</si>
  <si>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</si>
  <si>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</si>
  <si>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</si>
  <si>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</si>
  <si>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</si>
  <si>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</si>
  <si>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</si>
  <si>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</si>
  <si>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</si>
  <si>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</si>
  <si>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</si>
  <si>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</si>
  <si>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</si>
  <si>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</si>
  <si>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</si>
  <si>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</si>
  <si>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</si>
  <si>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</si>
  <si>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</si>
  <si>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</si>
  <si>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</si>
  <si>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</si>
  <si>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</si>
  <si>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</si>
  <si>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</si>
  <si>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</si>
  <si>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</si>
  <si>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</si>
  <si>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</si>
  <si>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</si>
  <si>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</si>
  <si>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</si>
  <si>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</si>
  <si>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</si>
  <si>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</si>
  <si>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</si>
  <si>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</si>
  <si>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</si>
  <si>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</si>
  <si>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</si>
  <si>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</si>
  <si>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</si>
  <si>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</si>
  <si>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</si>
  <si>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</si>
  <si>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</si>
  <si>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</si>
  <si>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</si>
  <si>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</si>
  <si>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</si>
  <si>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</si>
  <si>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</si>
  <si>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</si>
  <si>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</si>
  <si>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</si>
  <si>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</si>
  <si>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</si>
  <si>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</si>
  <si>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</si>
  <si>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</si>
  <si>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</si>
  <si>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</si>
  <si>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</si>
  <si>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</si>
  <si>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</si>
  <si>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</si>
  <si>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</si>
  <si>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</si>
  <si>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</si>
  <si>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</si>
  <si>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</si>
  <si>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</si>
  <si>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</si>
  <si>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</si>
  <si>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</si>
  <si>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</si>
  <si>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</si>
  <si>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</si>
  <si>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</si>
  <si>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</si>
  <si>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</si>
  <si>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</si>
  <si>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</si>
  <si>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</si>
  <si>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</si>
  <si>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</si>
  <si>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</si>
  <si>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</si>
  <si>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</si>
  <si>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</si>
  <si>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</si>
  <si>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</si>
  <si>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</si>
  <si>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</si>
  <si>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</si>
  <si>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</si>
  <si>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</si>
  <si>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</si>
  <si>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</si>
  <si>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</si>
  <si>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</si>
  <si>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</si>
  <si>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</si>
  <si>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</si>
  <si>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</si>
  <si>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</si>
  <si>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</si>
  <si>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</si>
  <si>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</si>
  <si>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</si>
  <si>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</si>
  <si>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</si>
  <si>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</si>
  <si>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</si>
  <si>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</si>
  <si>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</si>
  <si>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</si>
  <si>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</si>
  <si>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</si>
  <si>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</si>
  <si>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</si>
  <si>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</si>
  <si>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</si>
  <si>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</si>
  <si>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</si>
  <si>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</si>
  <si>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</si>
  <si>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</si>
  <si>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</si>
  <si>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</si>
  <si>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</si>
  <si>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</si>
  <si>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</si>
  <si>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</si>
  <si>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</si>
  <si>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</si>
  <si>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</si>
  <si>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</si>
  <si>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</si>
  <si>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</si>
  <si>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</si>
  <si>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</si>
  <si>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</si>
  <si>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</si>
  <si>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</si>
  <si>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</si>
  <si>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</si>
  <si>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</si>
  <si>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</si>
  <si>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</si>
  <si>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</si>
  <si>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</si>
  <si>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</si>
  <si>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</si>
  <si>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</si>
  <si>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</si>
  <si>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</si>
  <si>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</si>
  <si>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</si>
  <si>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</si>
  <si>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</si>
  <si>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</si>
  <si>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</si>
  <si>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</si>
  <si>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</si>
  <si>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</si>
  <si>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</si>
  <si>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</si>
  <si>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</si>
  <si>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</si>
  <si>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</si>
  <si>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</si>
  <si>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</si>
  <si>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</si>
  <si>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</si>
  <si>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</si>
  <si>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</si>
  <si>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</si>
  <si>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</si>
  <si>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</si>
  <si>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</si>
  <si>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</si>
  <si>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</si>
  <si>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</si>
  <si>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</si>
  <si>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</si>
  <si>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</si>
  <si>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</si>
  <si>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</si>
  <si>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</si>
  <si>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</si>
  <si>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</si>
  <si>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</si>
  <si>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</si>
  <si>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</si>
  <si>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</si>
  <si>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</si>
  <si>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</si>
  <si>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</si>
  <si>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</si>
  <si>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</si>
  <si>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</si>
  <si>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</si>
  <si>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</si>
  <si>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</si>
  <si>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</si>
  <si>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</si>
  <si>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</si>
  <si>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</si>
  <si>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</si>
  <si>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</si>
  <si>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</si>
  <si>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</si>
  <si>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</si>
  <si>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</si>
  <si>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</si>
  <si>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</si>
  <si>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</si>
  <si>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</si>
  <si>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</si>
  <si>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</si>
  <si>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</si>
  <si>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</si>
  <si>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</si>
  <si>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</si>
  <si>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</si>
  <si>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</si>
  <si>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</si>
  <si>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</si>
  <si>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</si>
  <si>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</si>
  <si>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</si>
  <si>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</si>
  <si>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</si>
  <si>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</si>
  <si>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</si>
  <si>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</si>
  <si>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</si>
  <si>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</si>
  <si>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</si>
  <si>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</si>
  <si>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</si>
  <si>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</si>
  <si>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</si>
  <si>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</si>
  <si>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</si>
  <si>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</si>
  <si>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</si>
  <si>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</si>
  <si>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</si>
  <si>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</si>
  <si>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</si>
  <si>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</si>
  <si>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</si>
  <si>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</si>
  <si>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</si>
  <si>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</si>
  <si>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</si>
  <si>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</si>
  <si>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</si>
  <si>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</si>
  <si>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</si>
  <si>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</si>
  <si>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</si>
  <si>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</si>
  <si>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</si>
  <si>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</si>
  <si>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</si>
  <si>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</si>
  <si>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</si>
  <si>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</si>
  <si>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</si>
  <si>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</si>
  <si>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</si>
  <si>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</si>
  <si>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</si>
  <si>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</si>
  <si>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</si>
  <si>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</si>
  <si>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</si>
  <si>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</si>
  <si>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</si>
  <si>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</si>
  <si>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</si>
  <si>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</si>
  <si>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</si>
  <si>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</si>
  <si>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</si>
  <si>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</si>
  <si>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</si>
  <si>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</si>
  <si>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</si>
  <si>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</si>
  <si>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</si>
  <si>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</si>
  <si>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</si>
  <si>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</si>
  <si>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</si>
  <si>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</si>
  <si>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</si>
  <si>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</si>
  <si>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</si>
  <si>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</si>
  <si>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</si>
  <si>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</si>
  <si>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</si>
  <si>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</si>
  <si>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</si>
  <si>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</si>
  <si>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</si>
  <si>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</si>
  <si>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</si>
  <si>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</si>
  <si>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</si>
  <si>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</si>
  <si>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</si>
  <si>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</si>
  <si>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</si>
  <si>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</si>
  <si>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</si>
  <si>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</si>
  <si>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</si>
  <si>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</si>
  <si>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</si>
  <si>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</si>
  <si>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</si>
  <si>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</si>
  <si>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</si>
  <si>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</si>
  <si>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</si>
  <si>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</si>
  <si>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</si>
  <si>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</si>
  <si>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</si>
  <si>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</si>
  <si>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</si>
  <si>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</si>
  <si>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</si>
  <si>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</si>
  <si>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</si>
  <si>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</si>
  <si>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</si>
  <si>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</si>
  <si>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</si>
  <si>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</si>
  <si>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</si>
  <si>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</si>
  <si>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</si>
  <si>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</si>
  <si>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</si>
  <si>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</si>
  <si>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</si>
  <si>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</si>
  <si>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</si>
  <si>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</si>
  <si>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</si>
  <si>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</si>
  <si>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</si>
  <si>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</si>
  <si>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</si>
  <si>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</si>
  <si>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</si>
  <si>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</si>
  <si>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</si>
  <si>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</si>
  <si>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</si>
  <si>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</si>
  <si>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</si>
  <si>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</si>
  <si>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</si>
  <si>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</si>
  <si>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</si>
  <si>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</si>
  <si>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</si>
  <si>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</si>
  <si>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</si>
  <si>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</si>
  <si>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</si>
  <si>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</si>
  <si>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</si>
  <si>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</si>
  <si>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</si>
  <si>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</si>
  <si>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</si>
  <si>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</si>
  <si>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</si>
  <si>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</si>
  <si>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</si>
  <si>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</si>
  <si>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</si>
  <si>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</si>
  <si>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</si>
  <si>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</si>
  <si>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</si>
  <si>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</si>
  <si>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</si>
  <si>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</si>
  <si>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</si>
  <si>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</si>
  <si>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</si>
  <si>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</si>
  <si>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</si>
  <si>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</si>
  <si>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</si>
  <si>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</si>
  <si>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</si>
  <si>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</si>
  <si>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</si>
  <si>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</si>
  <si>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</si>
  <si>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</si>
  <si>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</si>
  <si>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</si>
  <si>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</si>
  <si>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</si>
  <si>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</si>
  <si>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</si>
  <si>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</si>
  <si>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</si>
  <si>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</si>
  <si>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</si>
  <si>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</si>
  <si>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</si>
  <si>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</si>
  <si>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</si>
  <si>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</si>
  <si>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</si>
  <si>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</si>
  <si>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</si>
  <si>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</si>
  <si>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</si>
  <si>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</si>
  <si>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</si>
  <si>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</si>
  <si>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</si>
  <si>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</si>
  <si>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</si>
  <si>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</si>
  <si>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</si>
  <si>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</si>
  <si>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</si>
  <si>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</si>
  <si>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</si>
  <si>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</si>
  <si>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</si>
  <si>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</si>
  <si>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</si>
  <si>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</si>
  <si>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</si>
  <si>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</si>
  <si>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</si>
  <si>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</si>
  <si>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</si>
  <si>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</si>
  <si>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</si>
  <si>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</si>
  <si>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</si>
  <si>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</si>
  <si>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</si>
  <si>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</si>
  <si>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</si>
  <si>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</si>
  <si>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</si>
  <si>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</si>
  <si>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</si>
  <si>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</si>
  <si>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</si>
  <si>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</si>
  <si>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</si>
  <si>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</si>
  <si>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</si>
  <si>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</si>
  <si>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</si>
  <si>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</si>
  <si>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</si>
  <si>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</si>
  <si>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</si>
  <si>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</si>
  <si>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</si>
  <si>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</si>
  <si>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</si>
  <si>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</si>
  <si>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</si>
  <si>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</si>
  <si>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</si>
  <si>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</si>
  <si>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</si>
  <si>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</si>
  <si>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</si>
  <si>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</si>
  <si>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</si>
  <si>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</si>
  <si>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</si>
  <si>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</si>
  <si>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</si>
  <si>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</si>
  <si>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</si>
  <si>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</si>
  <si>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</si>
  <si>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</si>
  <si>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</si>
  <si>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</si>
  <si>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</si>
  <si>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</si>
  <si>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</si>
  <si>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</si>
  <si>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</si>
  <si>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</si>
  <si>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</si>
  <si>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</si>
  <si>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</si>
  <si>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</si>
  <si>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</si>
  <si>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</si>
  <si>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</si>
  <si>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</si>
  <si>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</si>
  <si>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</si>
  <si>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</si>
  <si>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</si>
  <si>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</si>
  <si>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</si>
  <si>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</si>
  <si>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</si>
  <si>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</si>
  <si>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</si>
  <si>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</si>
  <si>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</si>
  <si>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</si>
  <si>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</si>
  <si>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</si>
  <si>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</si>
  <si>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</si>
  <si>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</si>
  <si>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</si>
  <si>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</si>
  <si>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</si>
  <si>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</si>
  <si>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</si>
  <si>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</si>
  <si>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</si>
  <si>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</si>
  <si>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</si>
  <si>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</si>
  <si>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</si>
  <si>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</si>
  <si>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</si>
  <si>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</si>
  <si>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</si>
  <si>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</si>
  <si>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</si>
  <si>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</si>
  <si>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</si>
  <si>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</si>
  <si>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</si>
  <si>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</si>
  <si>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</si>
  <si>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</si>
  <si>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</si>
  <si>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</si>
  <si>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</si>
  <si>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</si>
  <si>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</si>
  <si>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</si>
  <si>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</si>
  <si>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</si>
  <si>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</si>
  <si>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</si>
  <si>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</si>
  <si>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</si>
  <si>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</si>
  <si>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</si>
  <si>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</si>
  <si>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</si>
  <si>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</si>
  <si>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</si>
  <si>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</si>
  <si>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</si>
  <si>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</si>
  <si>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</si>
  <si>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</si>
  <si>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</si>
  <si>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</si>
  <si>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</si>
  <si>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</si>
  <si>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</si>
  <si>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</si>
  <si>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</si>
  <si>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</si>
  <si>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</si>
  <si>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</si>
  <si>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</si>
  <si>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</si>
  <si>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</si>
  <si>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</si>
  <si>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</si>
  <si>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</si>
  <si>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</si>
  <si>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</si>
  <si>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</si>
  <si>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</si>
  <si>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</si>
  <si>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</si>
  <si>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</si>
  <si>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</si>
  <si>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</si>
  <si>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</si>
  <si>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</si>
  <si>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</si>
  <si>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</si>
  <si>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</si>
  <si>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</si>
  <si>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</si>
  <si>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</si>
  <si>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</si>
  <si>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</si>
  <si>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</si>
  <si>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</si>
  <si>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</si>
  <si>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</si>
  <si>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</si>
  <si>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</si>
  <si>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</si>
  <si>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</si>
  <si>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</si>
  <si>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</si>
  <si>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</si>
  <si>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</si>
  <si>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</si>
  <si>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</si>
  <si>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</si>
  <si>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</si>
  <si>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</si>
  <si>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</si>
  <si>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</si>
  <si>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</si>
  <si>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</si>
  <si>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</si>
  <si>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</si>
  <si>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</si>
  <si>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</si>
  <si>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</si>
  <si>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</si>
  <si>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</si>
  <si>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</si>
  <si>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</si>
  <si>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</si>
  <si>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</si>
  <si>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</si>
  <si>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</si>
  <si>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</si>
  <si>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</si>
  <si>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</si>
  <si>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</si>
  <si>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</si>
  <si>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</si>
  <si>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</si>
  <si>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</si>
  <si>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</si>
  <si>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</si>
  <si>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</si>
  <si>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</si>
  <si>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</si>
  <si>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</si>
  <si>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</si>
  <si>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</si>
  <si>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</si>
  <si>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</si>
  <si>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</si>
  <si>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</si>
  <si>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</si>
  <si>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</si>
  <si>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</si>
  <si>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</si>
  <si>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</si>
  <si>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</si>
  <si>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</si>
  <si>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</si>
  <si>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</si>
  <si>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</si>
  <si>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</si>
  <si>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</si>
  <si>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</si>
  <si>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</si>
  <si>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</si>
  <si>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</si>
  <si>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</si>
  <si>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</si>
  <si>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</si>
  <si>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</si>
  <si>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</si>
  <si>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</si>
  <si>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</si>
  <si>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</si>
  <si>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</si>
  <si>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</si>
  <si>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</si>
  <si>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</si>
  <si>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</si>
  <si>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</si>
  <si>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</si>
  <si>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</si>
  <si>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</si>
  <si>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</si>
  <si>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</si>
  <si>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</si>
  <si>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</si>
  <si>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</si>
  <si>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</si>
  <si>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</si>
  <si>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</si>
  <si>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</si>
  <si>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</si>
  <si>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</si>
  <si>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</si>
  <si>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</si>
  <si>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</si>
  <si>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</si>
  <si>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</si>
  <si>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</si>
  <si>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</si>
  <si>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</si>
  <si>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</si>
  <si>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</si>
  <si>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</si>
  <si>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</si>
  <si>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</si>
  <si>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</si>
  <si>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</si>
  <si>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</si>
  <si>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</si>
  <si>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</si>
  <si>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</si>
  <si>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</si>
  <si>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</si>
  <si>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</si>
  <si>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</si>
  <si>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</si>
  <si>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</si>
  <si>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</si>
  <si>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</si>
  <si>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</si>
  <si>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</si>
  <si>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</si>
  <si>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</si>
  <si>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</si>
  <si>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</si>
  <si>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</si>
  <si>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</si>
  <si>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</si>
  <si>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</si>
  <si>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</si>
  <si>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</si>
  <si>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</si>
  <si>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</si>
  <si>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</si>
  <si>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</si>
  <si>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</si>
  <si>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</si>
  <si>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</si>
  <si>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</si>
  <si>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</si>
  <si>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</si>
  <si>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</si>
  <si>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</si>
  <si>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</si>
  <si>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</si>
  <si>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</si>
  <si>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</si>
  <si>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</si>
  <si>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</si>
  <si>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</si>
  <si>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</si>
  <si>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</si>
  <si>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</si>
  <si>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</si>
  <si>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</si>
  <si>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</si>
  <si>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</si>
  <si>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</si>
  <si>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</si>
  <si>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</si>
  <si>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</si>
  <si>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</si>
  <si>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</si>
  <si>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</si>
  <si>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</si>
  <si>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</si>
  <si>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</si>
  <si>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</si>
  <si>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</si>
  <si>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</si>
  <si>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</si>
  <si>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</si>
  <si>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</si>
  <si>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</si>
  <si>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</si>
  <si>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</si>
  <si>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</si>
  <si>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</si>
  <si>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</si>
  <si>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</si>
  <si>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</si>
  <si>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</si>
  <si>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</si>
  <si>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</si>
  <si>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</si>
  <si>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</si>
  <si>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</si>
  <si>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</si>
  <si>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</si>
  <si>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</si>
  <si>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</si>
  <si>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</si>
  <si>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</si>
  <si>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</si>
  <si>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</si>
  <si>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</si>
  <si>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</si>
  <si>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</si>
  <si>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</si>
  <si>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</si>
  <si>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</si>
  <si>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</si>
  <si>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</si>
  <si>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</si>
  <si>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</si>
  <si>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</si>
  <si>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</si>
  <si>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</si>
  <si>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</si>
  <si>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</si>
  <si>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</si>
  <si>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</si>
  <si>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</si>
  <si>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</si>
  <si>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</si>
  <si>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</si>
  <si>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</si>
  <si>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</si>
  <si>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</si>
  <si>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</si>
  <si>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</si>
  <si>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</si>
  <si>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</si>
  <si>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</si>
  <si>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</si>
  <si>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</si>
  <si>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</si>
  <si>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</si>
  <si>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</si>
  <si>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</si>
  <si>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</si>
  <si>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</si>
  <si>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</si>
  <si>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</si>
  <si>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</si>
  <si>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</si>
  <si>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</si>
  <si>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</si>
  <si>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</si>
  <si>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</si>
  <si>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</si>
  <si>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</si>
  <si>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</si>
  <si>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</si>
  <si>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</si>
  <si>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</si>
  <si>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</si>
  <si>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</si>
  <si>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</si>
  <si>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</si>
  <si>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</si>
  <si>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</si>
  <si>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</si>
  <si>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</si>
  <si>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</si>
  <si>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</si>
  <si>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</si>
  <si>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</si>
  <si>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</si>
  <si>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</si>
  <si>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</si>
  <si>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</si>
  <si>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</si>
  <si>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</si>
  <si>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</si>
  <si>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</si>
  <si>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</si>
  <si>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</si>
  <si>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</si>
  <si>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</si>
  <si>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</si>
  <si>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</si>
  <si>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</si>
  <si>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</si>
  <si>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</si>
  <si>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</si>
  <si>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</si>
  <si>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</si>
  <si>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</si>
  <si>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</si>
  <si>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</si>
  <si>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</si>
  <si>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</si>
  <si>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</si>
  <si>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</si>
  <si>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</si>
  <si>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</si>
  <si>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</si>
  <si>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</si>
  <si>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</si>
  <si>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</si>
  <si>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</si>
  <si>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</si>
  <si>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</si>
  <si>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</si>
  <si>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</si>
  <si>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</si>
  <si>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</si>
  <si>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</si>
  <si>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</si>
  <si>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</si>
  <si>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</si>
  <si>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</si>
  <si>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</si>
  <si>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</si>
  <si>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</si>
  <si>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</si>
  <si>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</si>
  <si>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</si>
  <si>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</si>
  <si>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</si>
  <si>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</si>
  <si>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</si>
  <si>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</si>
  <si>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</si>
  <si>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</si>
  <si>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</si>
  <si>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</si>
  <si>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</si>
  <si>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</si>
  <si>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</si>
  <si>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</si>
  <si>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</si>
  <si>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</si>
  <si>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</si>
  <si>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</si>
  <si>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</si>
  <si>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</si>
  <si>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</si>
  <si>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</si>
  <si>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</si>
  <si>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</si>
  <si>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</si>
  <si>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</si>
  <si>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</si>
  <si>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</si>
  <si>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</si>
  <si>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</si>
  <si>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</si>
  <si>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</si>
  <si>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</si>
  <si>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</si>
  <si>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</si>
  <si>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</si>
  <si>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</si>
  <si>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</si>
  <si>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</si>
  <si>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</si>
  <si>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</si>
  <si>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</si>
  <si>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</si>
  <si>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</si>
  <si>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</si>
  <si>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</si>
  <si>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</si>
  <si>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</si>
  <si>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</si>
  <si>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</si>
  <si>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</si>
  <si>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</si>
  <si>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</si>
  <si>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</si>
  <si>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</si>
  <si>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</si>
  <si>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</si>
  <si>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</si>
  <si>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</si>
  <si>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</si>
  <si>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</si>
  <si>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</si>
  <si>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</si>
  <si>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</si>
  <si>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</si>
  <si>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</si>
  <si>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</si>
  <si>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</si>
  <si>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</si>
  <si>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</si>
  <si>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</si>
  <si>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</si>
  <si>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</si>
  <si>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</si>
  <si>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</si>
  <si>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</si>
  <si>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</si>
  <si>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</si>
  <si>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</si>
  <si>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</si>
  <si>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</si>
  <si>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</si>
  <si>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</si>
  <si>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</si>
  <si>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</si>
  <si>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</si>
  <si>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</si>
  <si>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</si>
  <si>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</si>
  <si>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</si>
  <si>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</si>
  <si>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</si>
  <si>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</si>
  <si>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</si>
  <si>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</si>
  <si>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</si>
  <si>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</si>
  <si>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</si>
  <si>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</si>
  <si>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</si>
  <si>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</si>
  <si>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</si>
  <si>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</si>
  <si>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</si>
  <si>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</si>
  <si>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</si>
  <si>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</si>
  <si>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</si>
  <si>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</si>
  <si>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</si>
  <si>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</si>
  <si>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</si>
  <si>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</si>
  <si>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</si>
  <si>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</si>
  <si>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</si>
  <si>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</si>
  <si>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</si>
  <si>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</si>
  <si>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</si>
  <si>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</si>
  <si>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</si>
  <si>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</si>
  <si>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</si>
  <si>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</si>
  <si>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</si>
  <si>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</si>
  <si>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</si>
  <si>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</si>
  <si>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</si>
  <si>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</si>
  <si>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</si>
  <si>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</si>
  <si>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</si>
  <si>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</si>
  <si>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</si>
  <si>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</si>
  <si>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</si>
  <si>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</si>
  <si>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</si>
  <si>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</si>
  <si>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</si>
  <si>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</si>
  <si>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</si>
  <si>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</si>
  <si>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</si>
  <si>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</si>
  <si>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</si>
  <si>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</si>
  <si>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</si>
  <si>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</si>
  <si>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</si>
  <si>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</si>
  <si>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</si>
  <si>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</si>
  <si>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</si>
  <si>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</si>
  <si>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</si>
  <si>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</si>
  <si>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</si>
  <si>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</si>
  <si>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</si>
  <si>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</si>
  <si>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</si>
  <si>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</si>
  <si>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</si>
  <si>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</si>
  <si>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</si>
  <si>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</si>
  <si>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</si>
  <si>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</si>
  <si>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</si>
  <si>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</si>
  <si>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</si>
  <si>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</si>
  <si>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</si>
  <si>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</si>
  <si>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</si>
  <si>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</si>
  <si>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</si>
  <si>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</si>
  <si>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</si>
  <si>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</si>
  <si>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</si>
  <si>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</si>
  <si>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</si>
  <si>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</si>
  <si>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</si>
  <si>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</si>
  <si>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</si>
  <si>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</si>
  <si>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</si>
  <si>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</si>
  <si>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</si>
  <si>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</si>
  <si>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</si>
  <si>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</si>
  <si>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</si>
  <si>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</si>
  <si>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</si>
  <si>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</si>
  <si>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</si>
  <si>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</si>
  <si>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</si>
  <si>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</si>
  <si>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</si>
  <si>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</si>
  <si>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</si>
  <si>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</si>
  <si>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</si>
  <si>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</si>
  <si>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</si>
  <si>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</si>
  <si>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</si>
  <si>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</si>
  <si>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</si>
  <si>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</si>
  <si>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</si>
  <si>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</si>
  <si>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</si>
  <si>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</si>
  <si>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</si>
  <si>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</si>
  <si>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</si>
  <si>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</si>
  <si>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</si>
  <si>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</si>
  <si>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</si>
  <si>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</si>
  <si>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</si>
  <si>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</si>
  <si>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</si>
  <si>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</si>
  <si>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</si>
  <si>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</si>
  <si>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</si>
  <si>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</si>
  <si>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</si>
  <si>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</si>
  <si>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</si>
  <si>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</si>
  <si>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</si>
  <si>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</si>
  <si>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</si>
  <si>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</si>
  <si>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</si>
  <si>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</si>
  <si>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</si>
  <si>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</si>
  <si>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</si>
  <si>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</si>
  <si>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</si>
  <si>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</si>
  <si>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</si>
  <si>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</si>
  <si>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</si>
  <si>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</si>
  <si>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</si>
  <si>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</si>
  <si>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</si>
  <si>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</si>
  <si>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</si>
  <si>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</si>
  <si>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</si>
  <si>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</si>
  <si>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</si>
  <si>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</si>
  <si>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</si>
  <si>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</si>
  <si>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</si>
  <si>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</si>
  <si>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</si>
  <si>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</si>
  <si>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</si>
  <si>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</si>
  <si>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</si>
  <si>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</si>
  <si>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</si>
  <si>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</si>
  <si>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</si>
  <si>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</si>
  <si>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</si>
  <si>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</si>
  <si>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</si>
  <si>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</si>
  <si>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</si>
  <si>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</si>
  <si>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</si>
  <si>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</si>
  <si>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</si>
  <si>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</si>
  <si>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</si>
  <si>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</si>
  <si>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</si>
  <si>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</si>
  <si>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</si>
  <si>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</si>
  <si>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</si>
  <si>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</si>
  <si>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</si>
  <si>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</si>
  <si>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</si>
  <si>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</si>
  <si>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</si>
  <si>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</si>
  <si>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</si>
  <si>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</si>
  <si>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</si>
  <si>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</si>
  <si>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</si>
  <si>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</si>
  <si>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</si>
  <si>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</si>
  <si>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</si>
  <si>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</si>
  <si>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</si>
  <si>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</si>
  <si>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</si>
  <si>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</si>
  <si>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</si>
  <si>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</si>
  <si>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</si>
  <si>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</si>
  <si>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</si>
  <si>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</si>
  <si>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</si>
  <si>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</si>
  <si>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</si>
  <si>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</si>
  <si>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</si>
  <si>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</si>
  <si>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</si>
  <si>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</si>
  <si>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</si>
  <si>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</si>
  <si>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</si>
  <si>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</si>
  <si>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</si>
  <si>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</si>
  <si>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</si>
  <si>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</si>
  <si>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</si>
  <si>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</si>
  <si>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</si>
  <si>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</si>
  <si>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</si>
  <si>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</si>
  <si>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</si>
  <si>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</si>
  <si>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</si>
  <si>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</si>
  <si>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</si>
  <si>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</si>
  <si>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</si>
  <si>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</si>
  <si>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</si>
  <si>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</si>
  <si>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</si>
  <si>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</si>
  <si>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</si>
  <si>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</si>
  <si>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</si>
  <si>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</si>
  <si>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</si>
  <si>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</si>
  <si>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</si>
  <si>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</si>
  <si>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</si>
  <si>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</si>
  <si>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</si>
  <si>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</si>
  <si>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</si>
  <si>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</si>
  <si>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</si>
  <si>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</si>
  <si>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</si>
  <si>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</si>
  <si>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</si>
  <si>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</si>
  <si>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</si>
  <si>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</si>
  <si>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</si>
  <si>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</si>
  <si>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</si>
  <si>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</si>
  <si>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</si>
  <si>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</si>
  <si>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</si>
  <si>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</si>
  <si>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</si>
  <si>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</si>
  <si>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</si>
  <si>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</si>
  <si>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</si>
  <si>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</si>
  <si>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</si>
  <si>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</si>
  <si>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</si>
  <si>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</si>
  <si>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</si>
  <si>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</si>
  <si>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</si>
  <si>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</si>
  <si>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</si>
  <si>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</si>
  <si>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</si>
  <si>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</si>
  <si>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</si>
  <si>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</si>
  <si>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</si>
  <si>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</si>
  <si>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</si>
  <si>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</si>
  <si>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</si>
  <si>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</si>
  <si>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</si>
  <si>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</si>
  <si>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</si>
  <si>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</si>
  <si>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</si>
  <si>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</si>
  <si>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</si>
  <si>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</si>
  <si>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</si>
  <si>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</si>
  <si>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</si>
  <si>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</si>
  <si>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</si>
  <si>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</si>
  <si>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</si>
  <si>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</si>
  <si>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</si>
  <si>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</si>
  <si>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</si>
  <si>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</si>
  <si>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</si>
  <si>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</si>
  <si>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</si>
  <si>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</si>
  <si>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</si>
  <si>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</si>
  <si>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</si>
  <si>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</si>
  <si>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</si>
  <si>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</si>
  <si>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</si>
  <si>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</si>
  <si>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</si>
  <si>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</si>
  <si>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</si>
  <si>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</si>
  <si>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</si>
  <si>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</si>
  <si>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</si>
  <si>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</si>
  <si>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</si>
  <si>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</si>
  <si>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</si>
  <si>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</si>
  <si>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</si>
  <si>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</si>
  <si>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</si>
  <si>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</si>
  <si>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</si>
  <si>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</si>
  <si>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</si>
  <si>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</si>
  <si>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</si>
  <si>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</si>
  <si>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</si>
  <si>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</si>
  <si>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</si>
  <si>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</si>
  <si>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</si>
  <si>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</si>
  <si>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</si>
  <si>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</si>
  <si>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</si>
  <si>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</si>
  <si>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</si>
  <si>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</si>
  <si>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</si>
  <si>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</si>
  <si>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</si>
  <si>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</si>
  <si>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</si>
  <si>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</si>
  <si>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</si>
  <si>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</si>
  <si>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</si>
  <si>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</si>
  <si>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</si>
  <si>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</si>
  <si>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</si>
  <si>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</si>
  <si>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</si>
  <si>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</si>
  <si>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</si>
  <si>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</si>
  <si>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</si>
  <si>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</si>
  <si>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</si>
  <si>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</si>
  <si>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</si>
  <si>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</si>
  <si>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</si>
  <si>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</si>
  <si>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</si>
  <si>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</si>
  <si>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</si>
  <si>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</si>
  <si>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</si>
  <si>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</si>
  <si>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</si>
  <si>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</si>
  <si>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</si>
  <si>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</si>
  <si>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</si>
  <si>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</si>
  <si>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</si>
  <si>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</si>
  <si>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</si>
  <si>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</si>
  <si>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</si>
  <si>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</si>
  <si>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</si>
  <si>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</si>
  <si>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</si>
  <si>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</si>
  <si>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</si>
  <si>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</si>
  <si>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</si>
  <si>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</si>
  <si>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</si>
  <si>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</si>
  <si>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</si>
  <si>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</si>
  <si>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</si>
  <si>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</si>
  <si>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</si>
  <si>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</si>
  <si>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</si>
  <si>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</si>
  <si>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</si>
  <si>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</si>
  <si>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</si>
  <si>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</si>
  <si>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</si>
  <si>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</si>
  <si>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</si>
  <si>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</si>
  <si>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</si>
  <si>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</si>
  <si>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</si>
  <si>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</si>
  <si>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</si>
  <si>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</si>
  <si>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</si>
  <si>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</si>
  <si>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</si>
  <si>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</si>
  <si>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</si>
  <si>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</si>
  <si>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</si>
  <si>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</si>
  <si>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</si>
  <si>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</si>
  <si>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</si>
  <si>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</si>
  <si>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</si>
  <si>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</si>
  <si>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</si>
  <si>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</si>
  <si>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</si>
  <si>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</si>
  <si>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</si>
  <si>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</si>
  <si>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</si>
  <si>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</si>
  <si>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</si>
  <si>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</si>
  <si>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</si>
  <si>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</si>
  <si>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</si>
  <si>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</si>
  <si>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</si>
  <si>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</si>
  <si>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</si>
  <si>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</si>
  <si>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</si>
  <si>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</si>
  <si>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</si>
  <si>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</si>
  <si>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</si>
  <si>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</si>
  <si>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</si>
  <si>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</si>
  <si>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</si>
  <si>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</si>
  <si>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</si>
  <si>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</si>
  <si>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</si>
  <si>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</si>
  <si>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</si>
  <si>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</si>
  <si>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</si>
  <si>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</si>
  <si>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</si>
  <si>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</si>
  <si>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</si>
  <si>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</si>
  <si>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</si>
  <si>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</si>
  <si>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</si>
  <si>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</si>
  <si>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</si>
  <si>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</si>
  <si>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</si>
  <si>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</si>
  <si>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</si>
  <si>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</si>
  <si>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</si>
  <si>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</si>
  <si>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</si>
  <si>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</si>
  <si>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</si>
  <si>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</si>
  <si>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</si>
  <si>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</si>
  <si>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</si>
  <si>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</si>
  <si>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</si>
  <si>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</si>
  <si>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</si>
  <si>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</si>
  <si>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</si>
  <si>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</si>
  <si>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</si>
  <si>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</si>
  <si>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</si>
  <si>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</si>
  <si>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</si>
  <si>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</si>
  <si>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</si>
  <si>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</si>
  <si>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</si>
  <si>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</si>
  <si>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</si>
  <si>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</si>
  <si>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</si>
  <si>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</si>
  <si>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</si>
  <si>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</si>
  <si>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</si>
  <si>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</si>
  <si>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</si>
  <si>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</si>
  <si>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</si>
  <si>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</si>
  <si>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</si>
  <si>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</si>
  <si>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</si>
  <si>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</si>
  <si>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</si>
  <si>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</si>
  <si>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</si>
  <si>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</si>
  <si>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</si>
  <si>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</si>
  <si>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</si>
  <si>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</si>
  <si>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</si>
  <si>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</si>
  <si>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</si>
  <si>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</si>
  <si>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</si>
  <si>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</si>
  <si>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</si>
  <si>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</si>
  <si>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</si>
  <si>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</si>
  <si>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</si>
  <si>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</si>
  <si>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</si>
  <si>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</si>
  <si>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</si>
  <si>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</si>
  <si>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</si>
  <si>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</si>
  <si>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</si>
  <si>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</si>
  <si>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</si>
  <si>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</si>
  <si>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</si>
  <si>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</si>
  <si>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</si>
  <si>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</si>
  <si>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</si>
  <si>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</si>
  <si>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</si>
  <si>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</si>
  <si>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</si>
  <si>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</si>
  <si>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</si>
  <si>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</si>
  <si>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</si>
  <si>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</si>
  <si>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</si>
  <si>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</si>
  <si>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</si>
  <si>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</si>
  <si>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</si>
  <si>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</si>
  <si>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</si>
  <si>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</si>
  <si>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</si>
  <si>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</si>
  <si>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</si>
  <si>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</si>
  <si>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</si>
  <si>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</si>
  <si>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</si>
  <si>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</si>
  <si>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</si>
  <si>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</si>
  <si>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</si>
  <si>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</si>
  <si>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</si>
  <si>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</si>
  <si>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</si>
  <si>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</si>
  <si>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</si>
  <si>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</si>
  <si>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</si>
  <si>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</si>
  <si>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</si>
  <si>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</si>
  <si>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</si>
  <si>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</si>
  <si>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</si>
  <si>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</si>
  <si>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</si>
  <si>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</si>
  <si>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</si>
  <si>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</si>
  <si>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</si>
  <si>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</si>
  <si>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</si>
  <si>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</si>
  <si>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</si>
  <si>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</si>
  <si>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</si>
  <si>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</si>
  <si>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</si>
  <si>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</si>
  <si>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</si>
  <si>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</si>
  <si>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</si>
  <si>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</si>
  <si>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</si>
  <si>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</si>
  <si>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</si>
  <si>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</si>
  <si>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</si>
  <si>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</si>
  <si>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</si>
  <si>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</si>
  <si>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</si>
  <si>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</si>
  <si>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</si>
  <si>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</si>
  <si>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</si>
  <si>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</si>
  <si>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</si>
  <si>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</si>
  <si>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</si>
  <si>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</si>
  <si>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</si>
  <si>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</si>
  <si>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</si>
  <si>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</si>
  <si>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</si>
  <si>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</si>
  <si>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</si>
  <si>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</si>
  <si>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</si>
  <si>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</si>
  <si>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</si>
  <si>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</si>
  <si>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</si>
  <si>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</si>
  <si>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</si>
  <si>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</si>
  <si>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</si>
  <si>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</si>
  <si>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</si>
  <si>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</si>
  <si>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</si>
  <si>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</si>
  <si>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</si>
  <si>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</si>
  <si>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</si>
  <si>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</si>
  <si>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</si>
  <si>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</si>
  <si>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</si>
  <si>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</si>
  <si>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</si>
  <si>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</si>
  <si>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</si>
  <si>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</si>
  <si>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</si>
  <si>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</si>
  <si>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</si>
  <si>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</si>
  <si>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</si>
  <si>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</si>
  <si>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</si>
  <si>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</si>
  <si>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</si>
  <si>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</si>
  <si>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</si>
  <si>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</si>
  <si>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</si>
  <si>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</si>
  <si>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</si>
  <si>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</si>
  <si>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</si>
  <si>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</si>
  <si>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</si>
  <si>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</si>
  <si>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</si>
  <si>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</si>
  <si>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</si>
  <si>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</si>
  <si>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</si>
  <si>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</si>
  <si>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</si>
  <si>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</si>
  <si>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</si>
  <si>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</si>
  <si>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</si>
  <si>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</si>
  <si>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</si>
  <si>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</si>
  <si>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</si>
  <si>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</si>
  <si>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</si>
  <si>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</si>
  <si>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</si>
  <si>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</si>
  <si>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</si>
  <si>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</si>
  <si>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</si>
  <si>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</si>
  <si>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</si>
  <si>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</si>
  <si>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</si>
  <si>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</si>
  <si>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</si>
  <si>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</si>
  <si>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</si>
  <si>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</si>
  <si>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</si>
  <si>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</si>
  <si>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</si>
  <si>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</si>
  <si>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</si>
  <si>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</si>
  <si>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</si>
  <si>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</si>
  <si>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</si>
  <si>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</si>
  <si>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</si>
  <si>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</si>
  <si>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</si>
  <si>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</si>
  <si>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</si>
  <si>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</si>
  <si>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</si>
  <si>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</si>
  <si>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</si>
  <si>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</si>
  <si>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</si>
  <si>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</si>
  <si>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</si>
  <si>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</si>
  <si>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</si>
  <si>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</si>
  <si>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</si>
  <si>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</si>
  <si>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</si>
  <si>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</si>
  <si>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</si>
  <si>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</si>
  <si>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</si>
  <si>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</si>
  <si>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</si>
  <si>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</si>
  <si>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</si>
  <si>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</si>
  <si>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</si>
  <si>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</si>
  <si>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</si>
  <si>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</si>
  <si>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</si>
  <si>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</si>
  <si>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</si>
  <si>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</si>
  <si>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</si>
  <si>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</si>
  <si>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</si>
  <si>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</si>
  <si>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</si>
  <si>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</si>
  <si>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</si>
  <si>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</si>
  <si>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</si>
  <si>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</si>
  <si>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</si>
  <si>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</si>
  <si>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</si>
  <si>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</si>
  <si>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</si>
  <si>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</si>
  <si>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</si>
  <si>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</si>
  <si>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</si>
  <si>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</si>
  <si>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</si>
  <si>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</si>
  <si>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</si>
  <si>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</si>
  <si>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</si>
  <si>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</si>
  <si>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</si>
  <si>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</si>
  <si>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</si>
  <si>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</si>
  <si>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</si>
  <si>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</si>
  <si>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</si>
  <si>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</si>
  <si>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</si>
  <si>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</si>
  <si>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</si>
  <si>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</si>
  <si>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</si>
  <si>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</si>
  <si>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</si>
  <si>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</si>
  <si>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</si>
  <si>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</si>
  <si>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</si>
  <si>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</si>
  <si>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</si>
  <si>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</si>
  <si>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</si>
  <si>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</si>
  <si>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</si>
  <si>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</si>
  <si>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</si>
  <si>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</si>
  <si>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</si>
  <si>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</si>
  <si>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</si>
  <si>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</si>
  <si>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</si>
  <si>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</si>
  <si>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</si>
  <si>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</si>
  <si>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</si>
  <si>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</si>
  <si>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</si>
  <si>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</si>
  <si>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</si>
  <si>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</si>
  <si>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</si>
  <si>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</si>
  <si>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</si>
  <si>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</si>
  <si>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</si>
  <si>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</si>
  <si>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</si>
  <si>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</si>
  <si>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</si>
  <si>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</si>
  <si>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</si>
  <si>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</si>
  <si>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</si>
  <si>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</si>
  <si>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</si>
  <si>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</si>
  <si>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</si>
  <si>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</si>
  <si>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</si>
  <si>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</si>
  <si>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</si>
  <si>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</si>
  <si>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</si>
  <si>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</si>
  <si>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</si>
  <si>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</si>
  <si>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</si>
  <si>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</si>
  <si>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</si>
  <si>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</si>
  <si>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</si>
  <si>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</si>
  <si>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</si>
  <si>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</si>
  <si>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</si>
  <si>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</si>
  <si>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</si>
  <si>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</si>
  <si>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</si>
  <si>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</si>
  <si>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</si>
  <si>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</si>
  <si>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</si>
  <si>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</si>
  <si>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</si>
  <si>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</si>
  <si>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</si>
  <si>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</si>
  <si>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</si>
  <si>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</si>
  <si>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</si>
  <si>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</si>
  <si>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</si>
  <si>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</si>
  <si>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</si>
  <si>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</si>
  <si>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</si>
  <si>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</si>
  <si>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</si>
  <si>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</si>
  <si>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</si>
  <si>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</si>
  <si>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</si>
  <si>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</si>
  <si>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</si>
  <si>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</si>
  <si>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</si>
  <si>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</si>
  <si>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</si>
  <si>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</si>
  <si>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</si>
  <si>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</si>
  <si>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</si>
  <si>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</si>
  <si>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</si>
  <si>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</si>
  <si>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</si>
  <si>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</si>
  <si>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</si>
  <si>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</si>
  <si>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</si>
  <si>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</si>
  <si>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</si>
  <si>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</si>
  <si>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</si>
  <si>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</si>
  <si>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</si>
  <si>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</si>
  <si>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</si>
  <si>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</si>
  <si>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</si>
  <si>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</si>
  <si>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</si>
  <si>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</si>
  <si>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</si>
  <si>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</si>
  <si>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</si>
  <si>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</si>
  <si>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</si>
  <si>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</si>
  <si>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</si>
  <si>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</si>
  <si>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</si>
  <si>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</si>
  <si>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</si>
  <si>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</si>
  <si>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</si>
  <si>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</si>
  <si>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</si>
  <si>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</si>
  <si>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</si>
  <si>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</si>
  <si>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</si>
  <si>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</si>
  <si>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</si>
  <si>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</si>
  <si>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</si>
  <si>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</si>
  <si>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</si>
  <si>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</si>
  <si>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</si>
  <si>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</si>
  <si>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</si>
  <si>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</si>
  <si>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</si>
  <si>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</si>
  <si>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</si>
  <si>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</si>
  <si>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</si>
  <si>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</si>
  <si>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</si>
  <si>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</si>
  <si>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</si>
  <si>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</si>
  <si>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</si>
  <si>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</si>
  <si>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</si>
  <si>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</si>
  <si>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</si>
  <si>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</si>
  <si>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</si>
  <si>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</si>
  <si>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</si>
  <si>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</si>
  <si>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</si>
  <si>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</si>
  <si>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</si>
  <si>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</si>
  <si>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</si>
  <si>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</si>
  <si>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</si>
  <si>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</si>
  <si>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</si>
  <si>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</si>
  <si>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</si>
  <si>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</si>
  <si>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</si>
  <si>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</si>
  <si>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</si>
  <si>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</si>
  <si>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</si>
  <si>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</si>
  <si>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</si>
  <si>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</si>
  <si>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</si>
  <si>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</si>
  <si>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</si>
  <si>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</si>
  <si>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</si>
  <si>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</si>
  <si>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</si>
  <si>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</si>
  <si>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</si>
  <si>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</si>
  <si>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</si>
  <si>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</si>
  <si>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</si>
  <si>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</si>
  <si>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</si>
  <si>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</si>
  <si>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</si>
  <si>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</si>
  <si>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</si>
  <si>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</si>
  <si>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</si>
  <si>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</si>
  <si>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</si>
  <si>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</si>
  <si>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</si>
  <si>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</si>
  <si>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</si>
  <si>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</si>
  <si>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</si>
  <si>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</si>
  <si>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</si>
  <si>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</si>
  <si>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</si>
  <si>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</si>
  <si>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</si>
  <si>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</si>
  <si>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</si>
  <si>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</si>
  <si>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</si>
  <si>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</si>
  <si>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</si>
  <si>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</si>
  <si>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</si>
  <si>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</si>
  <si>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</si>
  <si>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</si>
  <si>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</si>
  <si>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</si>
  <si>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</si>
  <si>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</si>
  <si>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</si>
  <si>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</si>
  <si>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</si>
  <si>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</si>
  <si>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</si>
  <si>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</si>
  <si>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</si>
  <si>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</si>
  <si>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</si>
  <si>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</si>
  <si>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</si>
  <si>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</si>
  <si>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</si>
  <si>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</si>
  <si>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</si>
  <si>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</si>
  <si>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</si>
  <si>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</si>
  <si>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</si>
  <si>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</si>
  <si>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</si>
  <si>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</si>
  <si>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</si>
  <si>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</si>
  <si>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</si>
  <si>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</si>
  <si>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</si>
  <si>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</si>
  <si>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</si>
  <si>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</si>
  <si>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</si>
  <si>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</si>
  <si>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</si>
  <si>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</si>
  <si>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</si>
  <si>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</si>
  <si>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</si>
  <si>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</si>
  <si>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</si>
  <si>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</si>
  <si>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</si>
  <si>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</si>
  <si>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</si>
  <si>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</si>
  <si>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</si>
  <si>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</si>
  <si>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</si>
  <si>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</si>
  <si>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</si>
  <si>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</si>
  <si>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</si>
  <si>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</si>
  <si>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</si>
  <si>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</si>
  <si>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</si>
  <si>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</si>
  <si>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</si>
  <si>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</si>
  <si>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</si>
  <si>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</si>
  <si>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</si>
  <si>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</si>
  <si>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</si>
  <si>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</si>
  <si>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</si>
  <si>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</si>
  <si>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</si>
  <si>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</si>
  <si>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</si>
  <si>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</si>
  <si>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</si>
  <si>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</si>
  <si>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</si>
  <si>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</si>
  <si>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</si>
  <si>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</si>
  <si>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</si>
  <si>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</si>
  <si>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</si>
  <si>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</si>
  <si>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</si>
  <si>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</si>
  <si>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</si>
  <si>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</si>
  <si>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</si>
  <si>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</si>
  <si>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</si>
  <si>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</si>
  <si>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</si>
  <si>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</si>
  <si>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</si>
  <si>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</si>
  <si>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</si>
  <si>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</si>
  <si>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</si>
  <si>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</si>
  <si>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</si>
  <si>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</si>
  <si>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</si>
  <si>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</si>
  <si>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</si>
  <si>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</si>
  <si>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</si>
  <si>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</si>
  <si>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</si>
  <si>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</si>
  <si>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</si>
  <si>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</si>
  <si>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</si>
  <si>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</si>
  <si>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</si>
  <si>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</si>
  <si>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</si>
  <si>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</si>
  <si>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</si>
  <si>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</si>
  <si>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</si>
  <si>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</si>
  <si>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</si>
  <si>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</si>
  <si>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</si>
  <si>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</si>
  <si>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</si>
  <si>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</si>
  <si>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</si>
  <si>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</si>
  <si>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</si>
  <si>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</si>
  <si>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</si>
  <si>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</si>
  <si>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</si>
  <si>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</si>
  <si>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</si>
  <si>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</si>
  <si>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</si>
  <si>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</si>
  <si>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</si>
  <si>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</si>
  <si>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</si>
  <si>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</si>
  <si>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</si>
  <si>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</si>
  <si>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</si>
  <si>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</si>
  <si>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</si>
  <si>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</si>
  <si>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</si>
  <si>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</si>
  <si>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</si>
  <si>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</si>
  <si>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</si>
  <si>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</si>
  <si>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</si>
  <si>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</si>
  <si>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</si>
  <si>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</si>
  <si>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</si>
  <si>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</si>
  <si>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</si>
  <si>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</si>
  <si>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</si>
  <si>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</si>
  <si>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</si>
  <si>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</si>
  <si>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</si>
  <si>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</si>
  <si>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</si>
  <si>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</si>
  <si>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</si>
  <si>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</si>
  <si>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</si>
  <si>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</si>
  <si>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</si>
  <si>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</si>
  <si>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</si>
  <si>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</si>
  <si>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</si>
  <si>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</si>
  <si>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</si>
  <si>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</si>
  <si>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</si>
  <si>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</si>
  <si>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</si>
  <si>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</si>
  <si>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</si>
  <si>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</si>
  <si>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</si>
  <si>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</si>
  <si>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</si>
  <si>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</si>
  <si>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</si>
  <si>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</si>
  <si>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</si>
  <si>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</si>
  <si>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</si>
  <si>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</si>
  <si>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</si>
  <si>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</si>
  <si>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</si>
  <si>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</si>
  <si>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</si>
  <si>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</si>
  <si>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</si>
  <si>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</si>
  <si>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</si>
  <si>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</si>
  <si>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</si>
  <si>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</si>
  <si>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</si>
  <si>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</si>
  <si>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</si>
  <si>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</si>
  <si>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</si>
  <si>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</si>
  <si>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</si>
  <si>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</si>
  <si>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</si>
  <si>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</si>
  <si>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</si>
  <si>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</si>
  <si>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</si>
  <si>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</si>
  <si>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</si>
  <si>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</si>
  <si>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</si>
  <si>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</si>
  <si>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</si>
  <si>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</si>
  <si>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</si>
  <si>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</si>
  <si>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</si>
  <si>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</si>
  <si>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</si>
  <si>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</si>
  <si>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</si>
  <si>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</si>
  <si>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</si>
  <si>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</si>
  <si>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</si>
  <si>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</si>
  <si>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</si>
  <si>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</si>
  <si>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</si>
  <si>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</si>
  <si>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</si>
  <si>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</si>
  <si>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</si>
  <si>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</si>
  <si>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</si>
  <si>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</si>
  <si>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</si>
  <si>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</si>
  <si>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</si>
  <si>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</si>
  <si>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</si>
  <si>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</si>
  <si>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</si>
  <si>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</si>
  <si>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</si>
  <si>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</si>
  <si>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</si>
  <si>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</si>
  <si>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</si>
  <si>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</si>
  <si>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</si>
  <si>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</si>
  <si>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</si>
  <si>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</si>
  <si>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</si>
  <si>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</si>
  <si>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</si>
  <si>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</si>
  <si>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</si>
  <si>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</si>
  <si>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</si>
  <si>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</si>
  <si>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</si>
  <si>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</si>
  <si>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</si>
  <si>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</si>
  <si>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</si>
  <si>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</si>
  <si>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</si>
  <si>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</si>
  <si>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</si>
  <si>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</si>
  <si>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</si>
  <si>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</si>
  <si>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</si>
  <si>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</si>
  <si>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</si>
  <si>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</si>
  <si>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</si>
  <si>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</si>
  <si>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</si>
  <si>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</si>
  <si>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</si>
  <si>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</si>
  <si>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</si>
  <si>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</si>
  <si>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</si>
  <si>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</si>
  <si>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</si>
  <si>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</si>
  <si>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</si>
  <si>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</si>
  <si>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</si>
  <si>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</si>
  <si>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</si>
  <si>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</si>
  <si>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</si>
  <si>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</si>
  <si>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</si>
  <si>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</si>
  <si>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</si>
  <si>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</si>
  <si>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</si>
  <si>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</si>
  <si>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</si>
  <si>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</si>
  <si>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</si>
  <si>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</si>
  <si>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</si>
  <si>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</si>
  <si>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</si>
  <si>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</si>
  <si>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</si>
  <si>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</si>
  <si>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</si>
  <si>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</si>
  <si>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</si>
  <si>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</si>
  <si>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</si>
  <si>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</si>
  <si>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</si>
  <si>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</si>
  <si>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</si>
  <si>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</si>
  <si>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</si>
  <si>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</si>
  <si>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</si>
  <si>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</si>
  <si>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</si>
  <si>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</si>
  <si>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</si>
  <si>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</si>
  <si>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</si>
  <si>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</si>
  <si>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</si>
  <si>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</si>
  <si>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</si>
  <si>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</si>
  <si>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</si>
  <si>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</si>
  <si>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</si>
  <si>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</si>
  <si>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</si>
  <si>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</si>
  <si>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</si>
  <si>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</si>
  <si>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</si>
  <si>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</si>
  <si>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</si>
  <si>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</si>
  <si>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</si>
  <si>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</si>
  <si>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</si>
  <si>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</si>
  <si>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</si>
  <si>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</si>
  <si>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</si>
  <si>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</si>
  <si>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</si>
  <si>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</si>
  <si>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</si>
  <si>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</si>
  <si>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</si>
  <si>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</si>
  <si>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</si>
  <si>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</si>
  <si>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</si>
  <si>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</si>
  <si>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</si>
  <si>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</si>
  <si>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</si>
  <si>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</si>
  <si>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</si>
  <si>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</si>
  <si>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</si>
  <si>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</si>
  <si>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</si>
  <si>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</si>
  <si>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</si>
  <si>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</si>
  <si>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</si>
  <si>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</si>
  <si>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</si>
  <si>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</si>
  <si>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</si>
  <si>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</si>
  <si>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</si>
  <si>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</si>
  <si>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</si>
  <si>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</si>
  <si>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</si>
  <si>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</si>
  <si>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</si>
  <si>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</si>
  <si>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</si>
  <si>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</si>
  <si>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</si>
  <si>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</si>
  <si>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</si>
  <si>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</si>
  <si>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</si>
  <si>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</si>
  <si>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</si>
  <si>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</si>
  <si>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</si>
  <si>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</si>
  <si>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</si>
  <si>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</si>
  <si>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</si>
  <si>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</si>
  <si>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</si>
  <si>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</si>
  <si>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</si>
  <si>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</si>
  <si>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</si>
  <si>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</si>
  <si>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</si>
  <si>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</si>
  <si>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</si>
  <si>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</si>
  <si>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</si>
  <si>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</si>
  <si>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</si>
  <si>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</si>
  <si>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</si>
  <si>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</si>
  <si>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</si>
  <si>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</si>
  <si>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</si>
  <si>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</si>
  <si>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</si>
  <si>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</si>
  <si>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</si>
  <si>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</si>
  <si>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</si>
  <si>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</si>
  <si>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</si>
  <si>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</si>
  <si>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</si>
  <si>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</si>
  <si>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</si>
  <si>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</si>
  <si>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</si>
  <si>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</si>
  <si>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</si>
  <si>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</si>
  <si>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</si>
  <si>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</si>
  <si>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</si>
  <si>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</si>
  <si>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</si>
  <si>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</si>
  <si>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</si>
  <si>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</si>
  <si>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</si>
  <si>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</si>
  <si>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</si>
  <si>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</si>
  <si>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</si>
  <si>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</si>
  <si>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</si>
  <si>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</si>
  <si>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</si>
  <si>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</si>
  <si>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</si>
  <si>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</si>
  <si>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</si>
  <si>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</si>
  <si>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</si>
  <si>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</si>
  <si>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</si>
  <si>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</si>
  <si>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</si>
  <si>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</si>
  <si>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</si>
  <si>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</si>
  <si>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</si>
  <si>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</si>
  <si>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</si>
  <si>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</si>
  <si>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</si>
  <si>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</si>
  <si>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</si>
  <si>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</si>
  <si>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</si>
  <si>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</si>
  <si>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</si>
  <si>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</si>
  <si>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</si>
  <si>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</si>
  <si>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</si>
  <si>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</si>
  <si>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</si>
  <si>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</si>
  <si>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</si>
  <si>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</si>
  <si>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</si>
  <si>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</si>
  <si>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</si>
  <si>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</si>
  <si>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</si>
  <si>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</si>
  <si>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</si>
  <si>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</si>
  <si>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</si>
  <si>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</si>
  <si>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</si>
  <si>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</si>
  <si>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</si>
  <si>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</si>
  <si>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</si>
  <si>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</si>
  <si>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</si>
  <si>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</si>
  <si>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</si>
  <si>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</si>
  <si>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</si>
  <si>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</si>
  <si>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</si>
  <si>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</si>
  <si>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</si>
  <si>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</si>
  <si>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</si>
  <si>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</si>
  <si>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</si>
  <si>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</si>
  <si>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</si>
  <si>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</si>
  <si>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</si>
  <si>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</si>
  <si>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</si>
  <si>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</si>
  <si>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</si>
  <si>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</si>
  <si>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</si>
  <si>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</si>
  <si>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</si>
  <si>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</si>
  <si>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</si>
  <si>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</si>
  <si>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</si>
  <si>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</si>
  <si>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</si>
  <si>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</si>
  <si>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</si>
  <si>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</si>
  <si>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</si>
  <si>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</si>
  <si>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</si>
  <si>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</si>
  <si>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</si>
  <si>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</si>
  <si>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</si>
  <si>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</si>
  <si>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</si>
  <si>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</si>
  <si>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</si>
  <si>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</si>
  <si>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</si>
  <si>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</si>
  <si>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</si>
  <si>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</si>
  <si>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</si>
  <si>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</si>
  <si>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</si>
  <si>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</si>
  <si>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</si>
  <si>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</si>
  <si>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</si>
  <si>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</si>
  <si>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</si>
  <si>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</si>
  <si>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</si>
  <si>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</si>
  <si>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</si>
  <si>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</si>
  <si>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</si>
  <si>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</si>
  <si>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</si>
  <si>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</si>
  <si>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</si>
  <si>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</si>
  <si>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</si>
  <si>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</si>
  <si>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</si>
  <si>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</si>
  <si>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</si>
  <si>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</si>
  <si>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</si>
  <si>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</si>
  <si>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</si>
  <si>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</si>
  <si>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</si>
  <si>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</si>
  <si>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</si>
  <si>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</si>
  <si>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</si>
  <si>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</si>
  <si>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</si>
  <si>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</si>
  <si>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</si>
  <si>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</si>
  <si>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</si>
  <si>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</si>
  <si>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</si>
  <si>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</si>
  <si>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</si>
  <si>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</si>
  <si>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</si>
  <si>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</si>
  <si>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</si>
  <si>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</si>
  <si>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</si>
  <si>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</si>
  <si>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</si>
  <si>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</si>
  <si>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</si>
  <si>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</si>
  <si>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</si>
  <si>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</si>
  <si>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</si>
  <si>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</si>
  <si>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</si>
  <si>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</si>
  <si>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</si>
  <si>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</si>
  <si>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</si>
  <si>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</si>
  <si>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</si>
  <si>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</si>
  <si>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</si>
  <si>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</si>
  <si>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</si>
  <si>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</si>
  <si>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</si>
  <si>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</si>
  <si>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</si>
  <si>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</si>
  <si>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</si>
  <si>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</si>
  <si>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</si>
  <si>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</si>
  <si>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</si>
  <si>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</si>
  <si>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</si>
  <si>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</si>
  <si>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</si>
  <si>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</si>
  <si>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</si>
  <si>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</si>
  <si>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</si>
  <si>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</si>
  <si>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</si>
  <si>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</si>
  <si>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</si>
  <si>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</si>
  <si>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</si>
  <si>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</si>
  <si>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</si>
  <si>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</si>
  <si>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</si>
  <si>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</si>
  <si>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</si>
  <si>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</si>
  <si>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</si>
  <si>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</si>
  <si>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</si>
  <si>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</si>
  <si>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</si>
  <si>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</si>
  <si>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</si>
  <si>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</si>
  <si>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</si>
  <si>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</si>
  <si>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</si>
  <si>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</si>
  <si>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</si>
  <si>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</si>
  <si>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</si>
  <si>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</si>
  <si>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</si>
  <si>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</si>
  <si>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</si>
  <si>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</si>
  <si>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</si>
  <si>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</si>
  <si>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</si>
  <si>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</si>
  <si>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</si>
  <si>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</si>
  <si>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</si>
  <si>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</si>
  <si>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</si>
  <si>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</si>
  <si>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</si>
  <si>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</si>
  <si>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</si>
  <si>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</si>
  <si>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</si>
  <si>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</si>
  <si>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</si>
  <si>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</si>
  <si>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</si>
  <si>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</si>
  <si>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</si>
  <si>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</si>
  <si>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</si>
  <si>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</si>
  <si>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</si>
  <si>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</si>
  <si>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</si>
  <si>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</si>
  <si>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</si>
  <si>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</si>
  <si>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</si>
  <si>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</si>
  <si>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</si>
  <si>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</si>
  <si>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</si>
  <si>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</si>
  <si>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</si>
  <si>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</si>
  <si>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</si>
  <si>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</si>
  <si>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</si>
  <si>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</si>
  <si>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</si>
  <si>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</si>
  <si>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</si>
  <si>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</si>
  <si>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</si>
  <si>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</si>
  <si>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</si>
  <si>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</si>
  <si>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</si>
  <si>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</si>
  <si>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</si>
  <si>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</si>
  <si>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</si>
  <si>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</si>
  <si>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</si>
  <si>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</si>
  <si>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</si>
  <si>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</si>
  <si>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</si>
  <si>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</si>
  <si>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</si>
  <si>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</si>
  <si>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</si>
  <si>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</si>
  <si>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</si>
  <si>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</si>
  <si>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</si>
  <si>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</si>
  <si>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</si>
  <si>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</si>
  <si>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</si>
  <si>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</si>
  <si>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</si>
  <si>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</si>
  <si>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</si>
  <si>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</si>
  <si>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</si>
  <si>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</si>
  <si>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</si>
  <si>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</si>
  <si>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</si>
  <si>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</si>
  <si>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</si>
  <si>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</si>
  <si>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</si>
  <si>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</si>
  <si>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</si>
  <si>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</si>
  <si>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</si>
  <si>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</si>
  <si>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</si>
  <si>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</si>
  <si>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</si>
  <si>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</si>
  <si>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</si>
  <si>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</si>
  <si>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</si>
  <si>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</si>
  <si>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</si>
  <si>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</si>
  <si>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</si>
  <si>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</si>
  <si>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</si>
  <si>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</si>
  <si>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</si>
  <si>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</si>
  <si>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</si>
  <si>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</si>
  <si>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</si>
  <si>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</si>
  <si>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</si>
  <si>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</si>
  <si>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</si>
  <si>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</si>
  <si>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</si>
  <si>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</si>
  <si>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</si>
  <si>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</si>
  <si>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</si>
  <si>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</si>
  <si>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</si>
  <si>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</si>
  <si>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</si>
  <si>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</si>
  <si>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</si>
  <si>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</si>
  <si>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</si>
  <si>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</si>
  <si>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</si>
  <si>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</si>
  <si>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</si>
  <si>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</si>
  <si>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</si>
  <si>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</si>
  <si>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</si>
  <si>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</si>
  <si>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</si>
  <si>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</si>
  <si>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</si>
  <si>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</si>
  <si>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</si>
  <si>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</si>
  <si>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</si>
  <si>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</si>
  <si>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</si>
  <si>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</si>
  <si>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</si>
  <si>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</si>
  <si>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</si>
  <si>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</si>
  <si>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</si>
  <si>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</si>
  <si>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</si>
  <si>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</si>
  <si>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</si>
  <si>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</si>
  <si>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</si>
  <si>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</si>
  <si>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</si>
  <si>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</si>
  <si>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</si>
  <si>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</si>
  <si>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</si>
  <si>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</si>
  <si>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</si>
  <si>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</si>
  <si>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</si>
  <si>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</si>
  <si>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</si>
  <si>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</si>
  <si>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</si>
  <si>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</si>
  <si>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</si>
  <si>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</si>
  <si>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</si>
  <si>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</si>
  <si>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</si>
  <si>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</si>
  <si>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</si>
  <si>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</si>
  <si>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</si>
  <si>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</si>
  <si>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</si>
  <si>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</si>
  <si>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</si>
  <si>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</si>
  <si>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</si>
  <si>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</si>
  <si>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</si>
  <si>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</si>
  <si>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</si>
  <si>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</si>
  <si>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</si>
  <si>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</si>
  <si>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</si>
  <si>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</si>
  <si>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</si>
  <si>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</si>
  <si>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</si>
  <si>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</si>
  <si>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</si>
  <si>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</si>
  <si>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</si>
  <si>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</si>
  <si>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</si>
  <si>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</si>
  <si>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</si>
  <si>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</si>
  <si>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</si>
  <si>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</si>
  <si>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</si>
  <si>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</si>
  <si>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</si>
  <si>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</si>
  <si>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</si>
  <si>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</si>
  <si>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</si>
  <si>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</si>
  <si>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</si>
  <si>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</si>
  <si>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</si>
  <si>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</si>
  <si>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</si>
  <si>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</si>
  <si>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</si>
  <si>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</si>
  <si>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</si>
  <si>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</si>
  <si>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</si>
  <si>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</si>
  <si>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</si>
  <si>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</si>
  <si>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</si>
  <si>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</si>
  <si>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</si>
  <si>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</si>
  <si>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</si>
  <si>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</si>
  <si>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</si>
  <si>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</si>
  <si>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</si>
  <si>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</si>
  <si>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</si>
  <si>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</si>
  <si>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</si>
  <si>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</si>
  <si>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</si>
  <si>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</si>
  <si>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</si>
  <si>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</si>
  <si>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</si>
  <si>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</si>
  <si>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</si>
  <si>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</si>
  <si>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</si>
  <si>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</si>
  <si>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</si>
  <si>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</si>
  <si>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</si>
  <si>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</si>
  <si>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</si>
  <si>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</si>
  <si>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</si>
  <si>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</si>
  <si>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</si>
  <si>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</si>
  <si>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</si>
  <si>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</si>
  <si>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</si>
  <si>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</si>
  <si>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</si>
  <si>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</si>
  <si>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</si>
  <si>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</si>
  <si>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</si>
  <si>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</si>
  <si>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</si>
  <si>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</si>
  <si>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</si>
  <si>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</si>
  <si>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</si>
  <si>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</si>
  <si>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</si>
  <si>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</si>
  <si>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</si>
  <si>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</si>
  <si>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</si>
  <si>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</si>
  <si>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</si>
  <si>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</si>
  <si>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</si>
  <si>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</si>
  <si>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</si>
  <si>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</si>
  <si>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</si>
  <si>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</si>
  <si>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</si>
  <si>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</si>
  <si>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</si>
  <si>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</si>
  <si>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</si>
  <si>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</si>
  <si>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</si>
  <si>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</si>
  <si>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</si>
  <si>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</si>
  <si>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</si>
  <si>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</si>
  <si>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</si>
  <si>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</si>
  <si>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</si>
  <si>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</si>
  <si>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</si>
  <si>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</si>
  <si>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</si>
  <si>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</si>
  <si>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</si>
  <si>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</si>
  <si>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</si>
  <si>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</si>
  <si>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</si>
  <si>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</si>
  <si>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</si>
  <si>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</si>
  <si>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</si>
  <si>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</si>
  <si>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</si>
  <si>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</si>
  <si>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</si>
  <si>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</si>
  <si>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</si>
  <si>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</si>
  <si>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</si>
  <si>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</si>
  <si>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</si>
  <si>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</si>
  <si>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</si>
  <si>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</si>
  <si>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</si>
  <si>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</si>
  <si>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</si>
  <si>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</si>
  <si>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</si>
  <si>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</si>
  <si>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</si>
  <si>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</si>
  <si>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</si>
  <si>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</si>
  <si>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</si>
  <si>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</si>
  <si>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</si>
  <si>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</si>
  <si>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</si>
  <si>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</si>
  <si>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</si>
  <si>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</si>
  <si>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</si>
  <si>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</si>
  <si>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</si>
  <si>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</si>
  <si>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</si>
  <si>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</si>
  <si>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</si>
  <si>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</si>
  <si>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</si>
  <si>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</si>
  <si>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</si>
  <si>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</si>
  <si>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</si>
  <si>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</si>
  <si>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</si>
  <si>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</si>
  <si>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</si>
  <si>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</si>
  <si>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</si>
  <si>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</si>
  <si>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</si>
  <si>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</si>
  <si>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</si>
  <si>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</si>
  <si>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</si>
  <si>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</si>
  <si>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</si>
  <si>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</si>
  <si>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</si>
  <si>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</si>
  <si>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</si>
  <si>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</si>
  <si>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</si>
  <si>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</si>
  <si>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</si>
  <si>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</si>
  <si>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</si>
  <si>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</si>
  <si>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</si>
  <si>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</si>
  <si>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</si>
  <si>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</si>
  <si>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</si>
  <si>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</si>
  <si>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</si>
  <si>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</si>
  <si>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</si>
  <si>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</si>
  <si>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</si>
  <si>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</si>
  <si>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</si>
  <si>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</si>
  <si>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</si>
  <si>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</si>
  <si>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</si>
  <si>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</si>
  <si>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</si>
  <si>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</si>
  <si>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</si>
  <si>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</si>
  <si>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</si>
  <si>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</si>
  <si>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</si>
  <si>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</si>
  <si>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</si>
  <si>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</si>
  <si>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</si>
  <si>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</si>
  <si>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</si>
  <si>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</si>
  <si>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</si>
  <si>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</si>
  <si>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</si>
  <si>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</si>
  <si>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</si>
  <si>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</si>
  <si>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</si>
  <si>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</si>
  <si>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</si>
  <si>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</si>
  <si>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</si>
  <si>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</si>
  <si>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</si>
  <si>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</si>
  <si>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</si>
  <si>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</si>
  <si>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</si>
  <si>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</si>
  <si>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</si>
  <si>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</si>
  <si>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</si>
  <si>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</si>
  <si>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</si>
  <si>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</si>
  <si>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</si>
  <si>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</si>
  <si>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</si>
  <si>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</si>
  <si>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</si>
  <si>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</si>
  <si>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</si>
  <si>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</si>
  <si>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</si>
  <si>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</si>
  <si>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</si>
  <si>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</si>
  <si>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</si>
  <si>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</si>
  <si>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</si>
  <si>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</si>
  <si>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</si>
  <si>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</si>
  <si>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</si>
  <si>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</si>
  <si>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</si>
  <si>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</si>
  <si>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</si>
  <si>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</si>
  <si>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</si>
  <si>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</si>
  <si>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</si>
  <si>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</si>
  <si>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</si>
  <si>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</si>
  <si>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</si>
  <si>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</si>
  <si>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</si>
  <si>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</si>
  <si>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</si>
  <si>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</si>
  <si>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</si>
  <si>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</si>
  <si>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</si>
  <si>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</si>
  <si>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</si>
  <si>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</si>
  <si>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</si>
  <si>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</si>
  <si>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</si>
  <si>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</si>
  <si>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</si>
  <si>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</si>
  <si>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</si>
  <si>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</si>
  <si>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</si>
  <si>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</si>
  <si>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</si>
  <si>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</si>
  <si>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</si>
  <si>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</si>
  <si>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</si>
  <si>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</si>
  <si>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</si>
  <si>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</si>
  <si>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</si>
  <si>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</si>
  <si>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</si>
  <si>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</si>
  <si>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</si>
  <si>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</si>
  <si>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</si>
  <si>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</si>
  <si>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</si>
  <si>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</si>
  <si>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</si>
  <si>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</si>
  <si>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</si>
  <si>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</si>
  <si>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</si>
  <si>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</si>
  <si>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</si>
  <si>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</si>
  <si>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</si>
  <si>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</si>
  <si>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</si>
  <si>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</si>
  <si>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</si>
  <si>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</si>
  <si>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</si>
  <si>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</si>
  <si>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</si>
  <si>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</si>
  <si>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</si>
  <si>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</si>
  <si>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</si>
  <si>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</si>
  <si>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</si>
  <si>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</si>
  <si>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</si>
  <si>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</si>
  <si>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</si>
  <si>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</si>
  <si>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</si>
  <si>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</si>
  <si>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</si>
  <si>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</si>
  <si>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</si>
  <si>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</si>
  <si>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</si>
  <si>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</si>
  <si>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</si>
  <si>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</si>
  <si>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</si>
  <si>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</si>
  <si>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</si>
  <si>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</si>
  <si>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</si>
  <si>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</si>
  <si>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</si>
  <si>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</si>
  <si>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</si>
  <si>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</si>
  <si>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</si>
  <si>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</si>
  <si>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</si>
  <si>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</si>
  <si>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</si>
  <si>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</si>
  <si>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</si>
  <si>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</si>
  <si>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</si>
  <si>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</si>
  <si>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</si>
  <si>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</si>
  <si>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</si>
  <si>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</si>
  <si>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</si>
  <si>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</si>
  <si>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</si>
  <si>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</si>
  <si>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</si>
  <si>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</si>
  <si>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</si>
  <si>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</si>
  <si>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</si>
  <si>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</si>
  <si>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</si>
  <si>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</si>
  <si>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</si>
  <si>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</si>
  <si>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</si>
  <si>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</si>
  <si>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</si>
  <si>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</si>
  <si>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</si>
  <si>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</si>
  <si>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</si>
  <si>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</si>
  <si>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</si>
  <si>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</si>
  <si>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</si>
  <si>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</si>
  <si>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</si>
  <si>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</si>
  <si>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</si>
  <si>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</si>
  <si>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</si>
  <si>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</si>
  <si>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</si>
  <si>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</si>
  <si>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</si>
  <si>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</si>
  <si>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</si>
  <si>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</si>
  <si>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</si>
  <si>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</si>
  <si>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</si>
  <si>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</si>
  <si>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</si>
  <si>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</si>
  <si>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</si>
  <si>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</si>
  <si>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</si>
  <si>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</si>
  <si>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</si>
  <si>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</si>
  <si>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</si>
  <si>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</si>
  <si>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</si>
  <si>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</si>
  <si>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</si>
  <si>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</si>
  <si>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</si>
  <si>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</si>
  <si>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</si>
  <si>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</si>
  <si>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</si>
  <si>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</si>
  <si>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</si>
  <si>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</si>
  <si>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</si>
  <si>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</si>
  <si>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</si>
  <si>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</si>
  <si>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</si>
  <si>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</si>
  <si>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</si>
  <si>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</si>
  <si>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</si>
  <si>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</si>
  <si>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</si>
  <si>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</si>
  <si>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</si>
  <si>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</si>
  <si>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</si>
  <si>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</si>
  <si>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</si>
  <si>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</si>
  <si>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</si>
  <si>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</si>
  <si>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</si>
  <si>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</si>
  <si>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</si>
  <si>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</si>
  <si>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</si>
  <si>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</si>
  <si>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</si>
  <si>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</si>
  <si>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</si>
  <si>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</si>
  <si>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</si>
  <si>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</si>
  <si>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</si>
  <si>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</si>
  <si>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</si>
  <si>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</si>
  <si>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</si>
  <si>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</si>
  <si>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</si>
  <si>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</si>
  <si>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</si>
  <si>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</si>
  <si>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</si>
  <si>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</si>
  <si>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</si>
  <si>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</si>
  <si>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</si>
  <si>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</si>
  <si>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</si>
  <si>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</si>
  <si>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</si>
  <si>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</si>
  <si>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</si>
  <si>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</si>
  <si>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</si>
  <si>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</si>
  <si>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</si>
  <si>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</si>
  <si>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</si>
  <si>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</si>
  <si>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</si>
  <si>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</si>
  <si>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</si>
  <si>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</si>
  <si>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</si>
  <si>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</si>
  <si>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</si>
  <si>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</si>
  <si>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</si>
  <si>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</si>
  <si>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</si>
  <si>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</si>
  <si>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</si>
  <si>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</si>
  <si>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</si>
  <si>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</si>
  <si>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</si>
  <si>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</si>
  <si>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</si>
  <si>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</si>
  <si>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</si>
  <si>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</si>
  <si>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</si>
  <si>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</si>
  <si>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</si>
  <si>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</si>
  <si>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</si>
  <si>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</si>
  <si>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</si>
  <si>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</si>
  <si>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</si>
  <si>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</si>
  <si>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</si>
  <si>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</si>
  <si>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</si>
  <si>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</si>
  <si>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</si>
  <si>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</si>
  <si>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</si>
  <si>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</si>
  <si>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</si>
  <si>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</si>
  <si>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</si>
  <si>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</si>
  <si>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</si>
  <si>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</si>
  <si>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</si>
  <si>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</si>
  <si>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</si>
  <si>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</si>
  <si>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</si>
  <si>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</si>
  <si>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</si>
  <si>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</si>
  <si>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</si>
  <si>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</si>
  <si>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</si>
  <si>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</si>
  <si>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</si>
  <si>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</si>
  <si>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</si>
  <si>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</si>
  <si>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</si>
  <si>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</si>
  <si>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</si>
  <si>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</si>
  <si>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</si>
  <si>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</si>
  <si>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</si>
  <si>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</si>
  <si>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</si>
  <si>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</si>
  <si>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</si>
  <si>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</si>
  <si>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</si>
  <si>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</si>
  <si>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</si>
  <si>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</si>
  <si>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</si>
  <si>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</si>
  <si>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</si>
  <si>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</si>
  <si>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</si>
  <si>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</si>
  <si>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</si>
  <si>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</si>
  <si>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</si>
  <si>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</si>
  <si>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</si>
  <si>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</si>
  <si>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</si>
  <si>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</si>
  <si>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</si>
  <si>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</si>
  <si>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</si>
  <si>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</si>
  <si>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</si>
  <si>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</si>
  <si>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</si>
  <si>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</si>
  <si>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</si>
  <si>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</si>
  <si>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</si>
  <si>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</si>
  <si>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</si>
  <si>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</si>
  <si>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</si>
  <si>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</si>
  <si>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</si>
  <si>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</si>
  <si>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</si>
  <si>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</si>
  <si>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</si>
  <si>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</si>
  <si>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</si>
  <si>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</si>
  <si>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</si>
  <si>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</si>
  <si>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</si>
  <si>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</si>
  <si>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</si>
  <si>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</si>
  <si>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</si>
  <si>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</si>
  <si>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</si>
  <si>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</si>
  <si>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</si>
  <si>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</si>
  <si>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</si>
  <si>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</si>
  <si>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</si>
  <si>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</si>
  <si>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</si>
  <si>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</si>
  <si>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</si>
  <si>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</si>
  <si>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</si>
  <si>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</si>
  <si>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</si>
  <si>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</si>
  <si>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</si>
  <si>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</si>
  <si>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</si>
  <si>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</si>
  <si>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</si>
  <si>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</si>
  <si>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</si>
  <si>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</si>
  <si>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</si>
  <si>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</si>
  <si>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</si>
  <si>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</si>
  <si>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</si>
  <si>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</si>
  <si>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</si>
  <si>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</si>
  <si>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</si>
  <si>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</si>
  <si>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</si>
  <si>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</si>
  <si>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</si>
  <si>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</si>
  <si>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</si>
  <si>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</si>
  <si>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</si>
  <si>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</si>
  <si>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</si>
  <si>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</si>
  <si>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</si>
  <si>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</si>
  <si>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</si>
  <si>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</si>
  <si>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</si>
  <si>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</si>
  <si>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</si>
  <si>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</si>
  <si>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</si>
  <si>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</si>
  <si>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</si>
  <si>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</si>
  <si>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</si>
  <si>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</si>
  <si>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</si>
  <si>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</si>
  <si>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</si>
  <si>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</si>
  <si>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</si>
  <si>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</si>
  <si>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</si>
  <si>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</si>
  <si>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</si>
  <si>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</si>
  <si>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</si>
  <si>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</si>
  <si>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</si>
  <si>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</si>
  <si>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</si>
  <si>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</si>
  <si>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</si>
  <si>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</si>
  <si>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</si>
  <si>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</si>
  <si>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</si>
  <si>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</si>
  <si>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</si>
  <si>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</si>
  <si>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</si>
  <si>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</si>
  <si>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</si>
  <si>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</si>
  <si>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</si>
  <si>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</si>
  <si>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</si>
  <si>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</si>
  <si>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</si>
  <si>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</si>
  <si>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</si>
  <si>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</si>
  <si>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</si>
  <si>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</si>
  <si>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</si>
  <si>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</si>
  <si>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</si>
  <si>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</si>
  <si>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</si>
  <si>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</si>
  <si>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</si>
  <si>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</si>
  <si>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</si>
  <si>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</si>
  <si>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</si>
  <si>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</si>
  <si>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</si>
  <si>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</si>
  <si>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</si>
  <si>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</si>
  <si>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</si>
  <si>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</si>
  <si>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</si>
  <si>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</si>
  <si>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</si>
  <si>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</si>
  <si>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</si>
  <si>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</si>
  <si>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</si>
  <si>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</si>
  <si>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</si>
  <si>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</si>
  <si>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</si>
  <si>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</si>
  <si>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</si>
  <si>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</si>
  <si>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</si>
  <si>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</si>
  <si>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</si>
  <si>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</si>
  <si>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</si>
  <si>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</si>
  <si>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</si>
  <si>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</si>
  <si>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</si>
  <si>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</si>
  <si>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</si>
  <si>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</si>
  <si>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</si>
  <si>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</si>
  <si>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</si>
  <si>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</si>
  <si>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</si>
  <si>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</si>
  <si>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</si>
  <si>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</si>
  <si>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</si>
  <si>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</si>
  <si>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</si>
  <si>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</si>
  <si>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</si>
  <si>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</si>
  <si>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</si>
  <si>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</si>
  <si>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</si>
  <si>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</si>
  <si>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</si>
  <si>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</si>
  <si>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</si>
  <si>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</si>
  <si>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</si>
  <si>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</si>
  <si>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</si>
  <si>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</si>
  <si>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</si>
  <si>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</si>
  <si>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</si>
  <si>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</si>
  <si>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</si>
  <si>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</si>
  <si>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</si>
  <si>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</si>
  <si>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</si>
  <si>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</si>
  <si>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</si>
  <si>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</si>
  <si>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</si>
  <si>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</si>
  <si>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</si>
  <si>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</si>
  <si>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</si>
  <si>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</si>
  <si>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</si>
  <si>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</si>
  <si>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</si>
  <si>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</si>
  <si>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</si>
  <si>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</si>
  <si>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</si>
  <si>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</si>
  <si>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</si>
  <si>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</si>
  <si>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</si>
  <si>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</si>
  <si>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</si>
  <si>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</si>
  <si>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</si>
  <si>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</si>
  <si>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</si>
  <si>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</si>
  <si>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</si>
  <si>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</si>
  <si>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</si>
  <si>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</si>
  <si>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</si>
  <si>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</si>
  <si>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</si>
  <si>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</si>
  <si>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</si>
  <si>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</si>
  <si>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</si>
  <si>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</si>
  <si>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</si>
  <si>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</si>
  <si>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</si>
  <si>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</si>
  <si>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</si>
  <si>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</si>
  <si>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</si>
  <si>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</si>
  <si>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</si>
  <si>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</si>
  <si>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</si>
  <si>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</si>
  <si>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</si>
  <si>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</si>
  <si>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</si>
  <si>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</si>
  <si>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</si>
  <si>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</si>
  <si>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</si>
  <si>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</si>
  <si>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</si>
  <si>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</si>
  <si>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</si>
  <si>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</si>
  <si>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</si>
  <si>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</si>
  <si>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</si>
  <si>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</si>
  <si>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</si>
  <si>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</si>
  <si>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</si>
  <si>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</si>
  <si>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</si>
  <si>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</si>
  <si>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</si>
  <si>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</si>
  <si>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</si>
  <si>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</si>
  <si>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</si>
  <si>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</si>
  <si>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</si>
  <si>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</si>
  <si>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</si>
  <si>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</si>
  <si>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</si>
  <si>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</si>
  <si>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</si>
  <si>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</si>
  <si>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</si>
  <si>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</si>
  <si>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</si>
  <si>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</si>
  <si>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</si>
  <si>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</si>
  <si>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</si>
  <si>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</si>
  <si>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</si>
  <si>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</si>
  <si>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</si>
  <si>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</si>
  <si>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</si>
  <si>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</si>
  <si>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</si>
  <si>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</si>
  <si>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</si>
  <si>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</si>
  <si>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</si>
  <si>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</si>
  <si>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</si>
  <si>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</si>
  <si>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</si>
  <si>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</si>
  <si>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</si>
  <si>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</si>
  <si>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</si>
  <si>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</si>
  <si>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</si>
  <si>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</si>
  <si>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</si>
  <si>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</si>
  <si>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</si>
  <si>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</si>
  <si>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</si>
  <si>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</si>
  <si>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</si>
  <si>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</si>
  <si>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</si>
  <si>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</si>
  <si>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</si>
  <si>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</si>
  <si>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</si>
  <si>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</si>
  <si>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</si>
  <si>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</si>
  <si>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</si>
  <si>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</si>
  <si>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</si>
  <si>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</si>
  <si>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</si>
  <si>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</si>
  <si>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</si>
  <si>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</si>
  <si>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</si>
  <si>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</si>
  <si>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</si>
  <si>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</si>
  <si>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</si>
  <si>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</si>
  <si>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</si>
  <si>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</si>
  <si>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</si>
  <si>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</si>
  <si>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</si>
  <si>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</si>
  <si>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</si>
  <si>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</si>
  <si>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</si>
  <si>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</si>
  <si>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</si>
  <si>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</si>
  <si>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</si>
  <si>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</si>
  <si>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</si>
  <si>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</si>
  <si>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</si>
  <si>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</si>
  <si>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</si>
  <si>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</si>
  <si>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</si>
  <si>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</si>
  <si>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</si>
  <si>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</si>
  <si>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</si>
  <si>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</si>
  <si>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</si>
  <si>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</si>
  <si>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</si>
  <si>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</si>
  <si>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</si>
  <si>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</si>
  <si>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</si>
  <si>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</si>
  <si>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</si>
  <si>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</si>
  <si>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</si>
  <si>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</si>
  <si>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</si>
  <si>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</si>
  <si>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</si>
  <si>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</si>
  <si>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</si>
  <si>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</si>
  <si>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</si>
  <si>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</si>
  <si>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</si>
  <si>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</si>
  <si>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</si>
  <si>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</si>
  <si>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</si>
  <si>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</si>
  <si>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</si>
  <si>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</si>
  <si>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</si>
  <si>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</si>
  <si>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</si>
  <si>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</si>
  <si>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</si>
  <si>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</si>
  <si>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</si>
  <si>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</si>
  <si>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</si>
  <si>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</si>
  <si>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</si>
  <si>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</si>
  <si>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</si>
  <si>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</si>
  <si>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</si>
  <si>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</si>
  <si>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</si>
  <si>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</si>
  <si>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</si>
  <si>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</si>
  <si>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</si>
  <si>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</si>
  <si>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</si>
  <si>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</si>
  <si>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</si>
  <si>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</si>
  <si>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</si>
  <si>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</si>
  <si>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</si>
  <si>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</si>
  <si>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</si>
  <si>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</si>
  <si>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</si>
  <si>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</si>
  <si>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</si>
  <si>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</si>
  <si>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</si>
  <si>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</si>
  <si>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</si>
  <si>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</si>
  <si>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</si>
  <si>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</si>
  <si>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</si>
  <si>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</si>
  <si>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</si>
  <si>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</si>
  <si>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</si>
  <si>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</si>
  <si>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</si>
  <si>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</si>
  <si>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</si>
  <si>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</si>
  <si>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</si>
  <si>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</si>
  <si>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</si>
  <si>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</si>
  <si>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</si>
  <si>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</si>
  <si>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</si>
  <si>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</si>
  <si>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</si>
  <si>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</si>
  <si>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</si>
  <si>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</si>
  <si>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</si>
  <si>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</si>
  <si>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</si>
  <si>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</si>
  <si>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</si>
  <si>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</si>
  <si>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</si>
  <si>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</si>
  <si>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</si>
  <si>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</si>
  <si>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</si>
  <si>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</si>
  <si>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</si>
  <si>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</si>
  <si>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</si>
  <si>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</si>
  <si>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</si>
  <si>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</si>
  <si>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</si>
  <si>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</si>
  <si>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</si>
  <si>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</si>
  <si>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</si>
  <si>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</si>
  <si>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</si>
  <si>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</si>
  <si>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</si>
  <si>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</si>
  <si>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</si>
  <si>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</si>
  <si>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</si>
  <si>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</si>
  <si>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</si>
  <si>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</si>
  <si>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</si>
  <si>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</si>
  <si>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</si>
  <si>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</si>
  <si>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</si>
  <si>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</si>
  <si>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</si>
  <si>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</si>
  <si>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</si>
  <si>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</si>
  <si>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</si>
  <si>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</si>
  <si>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</si>
  <si>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</si>
  <si>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</si>
  <si>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</si>
  <si>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</si>
  <si>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</si>
  <si>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</si>
  <si>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</si>
  <si>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</si>
  <si>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</si>
  <si>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</si>
  <si>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</si>
  <si>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</si>
  <si>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</si>
  <si>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</si>
  <si>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</si>
  <si>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</si>
  <si>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</si>
  <si>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</si>
  <si>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</si>
  <si>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</si>
  <si>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</si>
  <si>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</si>
  <si>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</si>
  <si>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</si>
  <si>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</si>
  <si>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</si>
  <si>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</si>
  <si>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</si>
  <si>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</si>
  <si>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</si>
  <si>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</si>
  <si>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</si>
  <si>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</si>
  <si>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</si>
  <si>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</si>
  <si>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</si>
  <si>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</si>
  <si>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</si>
  <si>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</si>
  <si>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</si>
  <si>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</si>
  <si>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</si>
  <si>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</si>
  <si>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</si>
  <si>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</si>
  <si>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</si>
  <si>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</si>
  <si>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</si>
  <si>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</si>
  <si>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</si>
  <si>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</si>
  <si>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</si>
  <si>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</si>
  <si>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</si>
  <si>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</si>
  <si>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</si>
  <si>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</si>
  <si>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</si>
  <si>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</si>
  <si>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</si>
  <si>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</si>
  <si>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</si>
  <si>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</si>
  <si>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</si>
  <si>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</si>
  <si>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</si>
  <si>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</si>
  <si>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</si>
  <si>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</si>
  <si>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</si>
  <si>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</si>
  <si>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</si>
  <si>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</si>
  <si>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</si>
  <si>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</si>
  <si>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</si>
  <si>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</si>
  <si>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</si>
  <si>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</si>
  <si>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</si>
  <si>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</si>
  <si>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</si>
  <si>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</si>
  <si>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</si>
  <si>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</si>
  <si>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</si>
  <si>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</si>
  <si>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</si>
  <si>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</si>
  <si>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</si>
  <si>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</si>
  <si>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</si>
  <si>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</si>
  <si>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</si>
  <si>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</si>
  <si>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</si>
  <si>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</si>
  <si>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</si>
  <si>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</si>
  <si>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</si>
  <si>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</si>
  <si>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</si>
  <si>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</si>
  <si>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</si>
  <si>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</si>
  <si>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</si>
  <si>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</si>
  <si>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</si>
  <si>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</si>
  <si>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</si>
  <si>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</si>
  <si>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</si>
  <si>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</si>
  <si>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</si>
  <si>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</si>
  <si>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</si>
  <si>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</si>
  <si>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</si>
  <si>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</si>
  <si>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</si>
  <si>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</si>
  <si>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</si>
  <si>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</si>
  <si>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</si>
  <si>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</si>
  <si>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</si>
  <si>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</si>
  <si>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</si>
  <si>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</si>
  <si>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</si>
  <si>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</si>
  <si>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</si>
  <si>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</si>
  <si>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</si>
  <si>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</si>
  <si>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</si>
  <si>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</si>
  <si>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</si>
  <si>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</si>
  <si>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</si>
  <si>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</si>
  <si>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</si>
  <si>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</si>
  <si>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</si>
  <si>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</si>
  <si>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</si>
  <si>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</si>
  <si>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</si>
  <si>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</si>
  <si>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</si>
  <si>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</si>
  <si>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</si>
  <si>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</si>
  <si>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</si>
  <si>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</si>
  <si>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</si>
  <si>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</si>
  <si>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</si>
  <si>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</si>
  <si>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</si>
  <si>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</si>
  <si>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</si>
  <si>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</si>
  <si>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</si>
  <si>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</si>
  <si>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</si>
  <si>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</si>
  <si>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</si>
  <si>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</si>
  <si>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</si>
  <si>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</si>
  <si>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</si>
  <si>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</si>
  <si>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</si>
  <si>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</si>
  <si>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</si>
  <si>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</si>
  <si>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</si>
  <si>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</si>
  <si>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</si>
  <si>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</si>
  <si>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</si>
  <si>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</si>
  <si>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</si>
  <si>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</si>
  <si>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</si>
  <si>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</si>
  <si>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</si>
  <si>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</si>
  <si>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</si>
  <si>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</si>
  <si>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</si>
  <si>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</si>
  <si>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</si>
  <si>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</si>
  <si>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</si>
  <si>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</si>
  <si>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</si>
  <si>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</si>
  <si>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</si>
  <si>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</si>
  <si>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</si>
  <si>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</si>
  <si>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</si>
  <si>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</si>
  <si>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</si>
  <si>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</si>
  <si>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</si>
  <si>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</si>
  <si>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</si>
  <si>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</si>
  <si>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</si>
  <si>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</si>
  <si>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</si>
  <si>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</si>
  <si>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</si>
  <si>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</si>
  <si>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</si>
  <si>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</si>
  <si>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</si>
  <si>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</si>
  <si>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</si>
  <si>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</si>
  <si>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</si>
  <si>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</si>
  <si>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</si>
  <si>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</si>
  <si>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</si>
  <si>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</si>
  <si>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</si>
  <si>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</si>
  <si>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</si>
  <si>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</si>
  <si>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</si>
  <si>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</si>
  <si>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</si>
  <si>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</si>
  <si>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</si>
  <si>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</si>
  <si>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</si>
  <si>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</si>
  <si>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</si>
  <si>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</si>
  <si>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</si>
  <si>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</si>
  <si>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</si>
  <si>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</si>
  <si>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</si>
  <si>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</si>
  <si>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</si>
  <si>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</si>
  <si>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</si>
  <si>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</si>
  <si>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</si>
  <si>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</si>
  <si>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</si>
  <si>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</si>
  <si>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</si>
  <si>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</si>
  <si>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</si>
  <si>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</si>
  <si>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</si>
  <si>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</si>
  <si>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</si>
  <si>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</si>
  <si>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</si>
  <si>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</si>
  <si>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</si>
  <si>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</si>
  <si>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</si>
  <si>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</si>
  <si>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</si>
  <si>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</si>
  <si>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</si>
  <si>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</si>
  <si>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</si>
  <si>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</si>
  <si>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</si>
  <si>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</si>
  <si>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</si>
  <si>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</si>
  <si>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</si>
  <si>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</si>
  <si>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</si>
  <si>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</si>
  <si>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</si>
  <si>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</si>
  <si>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</si>
  <si>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</si>
  <si>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</si>
  <si>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</si>
  <si>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</si>
  <si>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</si>
  <si>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</si>
  <si>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</si>
  <si>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</si>
  <si>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</si>
  <si>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</si>
  <si>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</si>
  <si>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</si>
  <si>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</si>
  <si>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</si>
  <si>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</si>
  <si>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</si>
  <si>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</si>
  <si>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</si>
  <si>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</si>
  <si>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</si>
  <si>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</si>
  <si>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</si>
  <si>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</si>
  <si>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</si>
  <si>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</si>
  <si>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</si>
  <si>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</si>
  <si>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</si>
  <si>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</si>
  <si>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</si>
  <si>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</si>
  <si>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</si>
  <si>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</si>
  <si>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</si>
  <si>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</si>
  <si>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</si>
  <si>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</si>
  <si>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</si>
  <si>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</si>
  <si>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</si>
  <si>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</si>
  <si>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</si>
  <si>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</si>
  <si>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</si>
  <si>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</si>
  <si>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</si>
  <si>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</si>
  <si>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</si>
  <si>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</si>
  <si>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</si>
  <si>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</si>
  <si>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</si>
  <si>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</si>
  <si>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</si>
  <si>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</si>
  <si>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</si>
  <si>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</si>
  <si>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</si>
  <si>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</si>
  <si>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</si>
  <si>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</si>
  <si>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</si>
  <si>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</si>
  <si>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</si>
  <si>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</si>
  <si>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</si>
  <si>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</si>
  <si>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</si>
  <si>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</si>
  <si>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</si>
  <si>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</si>
  <si>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</si>
  <si>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</si>
  <si>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</si>
  <si>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</si>
  <si>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</si>
  <si>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</si>
  <si>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</si>
  <si>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</si>
  <si>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</si>
  <si>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</si>
  <si>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</si>
  <si>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</si>
  <si>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</si>
  <si>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</si>
  <si>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</si>
  <si>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</si>
  <si>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</si>
  <si>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</si>
  <si>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</si>
  <si>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</si>
  <si>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</si>
  <si>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</si>
  <si>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</si>
  <si>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</si>
  <si>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</si>
  <si>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</si>
  <si>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</si>
  <si>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</si>
  <si>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</si>
  <si>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</si>
  <si>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</si>
  <si>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</si>
  <si>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</si>
  <si>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</si>
  <si>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</si>
  <si>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</si>
  <si>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</si>
  <si>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</si>
  <si>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</si>
  <si>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</si>
  <si>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</si>
  <si>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</si>
  <si>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</si>
  <si>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</si>
  <si>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</si>
  <si>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</si>
  <si>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</si>
  <si>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</si>
  <si>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</si>
  <si>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</si>
  <si>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</si>
  <si>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</si>
  <si>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</si>
  <si>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</si>
  <si>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</si>
  <si>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</si>
  <si>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</si>
  <si>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</si>
  <si>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</si>
  <si>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</si>
  <si>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</si>
  <si>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</si>
  <si>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</si>
  <si>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</si>
  <si>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</si>
  <si>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</si>
  <si>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</si>
  <si>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</si>
  <si>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</si>
  <si>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</si>
  <si>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</si>
  <si>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</si>
  <si>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</si>
  <si>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</si>
  <si>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</si>
  <si>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</si>
  <si>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</si>
  <si>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</si>
  <si>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</si>
  <si>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</si>
  <si>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</si>
  <si>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</si>
  <si>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</si>
  <si>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</si>
  <si>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</si>
  <si>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</si>
  <si>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</si>
  <si>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</si>
  <si>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</si>
  <si>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</si>
  <si>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</si>
  <si>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</si>
  <si>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</si>
  <si>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</si>
  <si>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</si>
  <si>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</si>
  <si>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</si>
  <si>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</si>
  <si>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</si>
  <si>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</si>
  <si>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</si>
  <si>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</si>
  <si>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</si>
  <si>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</si>
  <si>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</si>
  <si>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</si>
  <si>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</si>
  <si>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</si>
  <si>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</si>
  <si>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</si>
  <si>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</si>
  <si>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</si>
  <si>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</si>
  <si>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</si>
  <si>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</si>
  <si>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</si>
  <si>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</si>
  <si>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</si>
  <si>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</si>
  <si>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</si>
  <si>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</si>
  <si>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</si>
  <si>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</si>
  <si>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</si>
  <si>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</si>
  <si>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</si>
  <si>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</si>
  <si>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</si>
  <si>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</si>
  <si>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</si>
  <si>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</si>
  <si>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</si>
  <si>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</si>
  <si>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</si>
  <si>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</si>
  <si>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</si>
  <si>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</si>
  <si>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</si>
  <si>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</si>
  <si>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</si>
  <si>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</si>
  <si>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</si>
  <si>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</si>
  <si>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</si>
  <si>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</si>
  <si>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</si>
  <si>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</si>
  <si>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</si>
  <si>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</si>
  <si>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</si>
  <si>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</si>
  <si>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</si>
  <si>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</si>
  <si>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</si>
  <si>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</si>
  <si>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</si>
  <si>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</si>
  <si>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</si>
  <si>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</si>
  <si>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</si>
  <si>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</si>
  <si>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</si>
  <si>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</si>
  <si>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</si>
  <si>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</si>
  <si>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</si>
  <si>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</si>
  <si>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</si>
  <si>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</si>
  <si>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</si>
  <si>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</si>
  <si>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</si>
  <si>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</si>
  <si>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</si>
  <si>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</si>
  <si>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</si>
  <si>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</si>
  <si>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</si>
  <si>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</si>
  <si>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</si>
  <si>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</si>
  <si>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</si>
  <si>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</si>
  <si>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</si>
  <si>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</si>
  <si>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</si>
  <si>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</si>
  <si>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</si>
  <si>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</si>
  <si>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</si>
  <si>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</si>
  <si>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</si>
  <si>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</si>
  <si>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</si>
  <si>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</si>
  <si>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</si>
  <si>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</si>
  <si>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</si>
  <si>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</si>
  <si>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</si>
  <si>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</si>
  <si>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</si>
  <si>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</si>
  <si>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</si>
  <si>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</si>
  <si>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</si>
  <si>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</si>
  <si>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</si>
  <si>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</si>
  <si>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</si>
  <si>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</si>
  <si>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</si>
  <si>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</si>
  <si>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</si>
  <si>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</si>
  <si>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</si>
  <si>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</si>
  <si>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</si>
  <si>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</si>
  <si>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</si>
  <si>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</si>
  <si>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</si>
  <si>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</si>
  <si>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</si>
  <si>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</si>
  <si>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</si>
  <si>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</si>
  <si>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</si>
  <si>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</si>
  <si>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</si>
  <si>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</si>
  <si>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</si>
  <si>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</si>
  <si>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</si>
  <si>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</si>
  <si>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</si>
  <si>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</si>
  <si>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</si>
  <si>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</si>
  <si>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</si>
  <si>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</si>
  <si>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</si>
  <si>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</si>
  <si>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</si>
  <si>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</si>
  <si>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</si>
  <si>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</si>
  <si>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</si>
  <si>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</si>
  <si>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</si>
  <si>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</si>
  <si>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</si>
  <si>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</si>
  <si>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</si>
  <si>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</si>
  <si>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</si>
  <si>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</si>
  <si>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</si>
  <si>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</si>
  <si>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</si>
  <si>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</si>
  <si>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</si>
  <si>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</si>
  <si>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</si>
  <si>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</si>
  <si>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</si>
  <si>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</si>
  <si>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</si>
  <si>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</si>
  <si>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</si>
  <si>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</si>
  <si>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</si>
  <si>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</si>
  <si>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</si>
  <si>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</si>
  <si>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</si>
  <si>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</si>
  <si>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</si>
  <si>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</si>
  <si>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</si>
  <si>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</si>
  <si>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</si>
  <si>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</si>
  <si>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</si>
  <si>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</si>
  <si>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</si>
  <si>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</si>
  <si>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</si>
  <si>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</si>
  <si>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</si>
  <si>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</si>
  <si>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</si>
  <si>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</si>
  <si>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</si>
  <si>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</si>
  <si>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</si>
  <si>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</si>
  <si>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</si>
  <si>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</si>
  <si>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</si>
  <si>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</si>
  <si>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</si>
  <si>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</si>
  <si>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</si>
  <si>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</si>
  <si>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</si>
  <si>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</si>
  <si>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</si>
  <si>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</si>
  <si>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</si>
  <si>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</si>
  <si>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</si>
  <si>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</si>
  <si>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</si>
  <si>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</si>
  <si>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</si>
  <si>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</si>
  <si>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</si>
  <si>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</si>
  <si>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</si>
  <si>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</si>
  <si>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</si>
  <si>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</si>
  <si>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</si>
  <si>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</si>
  <si>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</si>
  <si>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</si>
  <si>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</si>
  <si>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</si>
  <si>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</si>
  <si>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</si>
  <si>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</si>
  <si>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</si>
  <si>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</si>
  <si>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</si>
  <si>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</si>
  <si>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</si>
  <si>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</si>
  <si>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</si>
  <si>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</si>
  <si>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</si>
  <si>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</si>
  <si>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</si>
  <si>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</si>
  <si>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</si>
  <si>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</si>
  <si>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</si>
  <si>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</si>
  <si>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</si>
  <si>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</si>
  <si>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</si>
  <si>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</si>
  <si>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</si>
  <si>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</si>
  <si>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</si>
  <si>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</si>
  <si>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</si>
  <si>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</si>
  <si>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</si>
  <si>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</si>
  <si>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</si>
  <si>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</si>
  <si>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</si>
  <si>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</si>
  <si>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</si>
  <si>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</si>
  <si>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</si>
  <si>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</si>
  <si>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</si>
  <si>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</si>
  <si>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</si>
  <si>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</si>
  <si>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</si>
  <si>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</si>
  <si>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</si>
  <si>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</si>
  <si>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</si>
  <si>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</si>
  <si>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</si>
  <si>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</si>
  <si>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</si>
  <si>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</si>
  <si>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</si>
  <si>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</si>
  <si>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</si>
  <si>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</si>
  <si>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</si>
  <si>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</si>
  <si>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</si>
  <si>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</si>
  <si>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</si>
  <si>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</si>
  <si>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</si>
  <si>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</si>
  <si>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</si>
  <si>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</si>
  <si>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</si>
  <si>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</si>
  <si>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</si>
  <si>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</si>
  <si>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</si>
  <si>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</si>
  <si>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</si>
  <si>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</si>
  <si>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</si>
  <si>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</si>
  <si>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</si>
  <si>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</si>
  <si>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</si>
  <si>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</si>
  <si>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</si>
  <si>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</si>
  <si>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</si>
  <si>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</si>
  <si>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</si>
  <si>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</si>
  <si>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</si>
  <si>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</si>
  <si>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</si>
  <si>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</si>
  <si>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</si>
  <si>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</si>
  <si>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</si>
  <si>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</si>
  <si>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</si>
  <si>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</si>
  <si>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</si>
  <si>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</si>
  <si>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</si>
  <si>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</si>
  <si>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</si>
  <si>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</si>
  <si>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</si>
  <si>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</si>
  <si>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</si>
  <si>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</si>
  <si>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</si>
  <si>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</si>
  <si>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</si>
  <si>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</si>
  <si>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</si>
  <si>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</si>
  <si>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</si>
  <si>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</si>
  <si>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</si>
  <si>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</si>
  <si>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</si>
  <si>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</si>
  <si>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</si>
  <si>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</si>
  <si>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</si>
  <si>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</si>
  <si>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</si>
  <si>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</si>
  <si>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</si>
  <si>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</si>
  <si>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</si>
  <si>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</si>
  <si>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</si>
  <si>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</si>
  <si>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</si>
  <si>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</si>
  <si>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</si>
  <si>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</si>
  <si>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</si>
  <si>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</si>
  <si>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</si>
  <si>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</si>
  <si>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</si>
  <si>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</si>
  <si>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</si>
  <si>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</si>
  <si>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</si>
  <si>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</si>
  <si>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</si>
  <si>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</si>
  <si>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</si>
  <si>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</si>
  <si>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</si>
  <si>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</si>
  <si>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</si>
  <si>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</si>
  <si>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</si>
  <si>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</si>
  <si>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</si>
  <si>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</si>
  <si>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</si>
  <si>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</si>
  <si>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</si>
  <si>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</si>
  <si>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</si>
  <si>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</si>
  <si>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</si>
  <si>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</si>
  <si>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</si>
  <si>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</si>
  <si>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</si>
  <si>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</si>
  <si>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</si>
  <si>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</si>
  <si>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</si>
  <si>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</si>
  <si>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</si>
  <si>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</si>
  <si>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</si>
  <si>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</si>
  <si>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</si>
  <si>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</si>
  <si>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</si>
  <si>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</si>
  <si>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</si>
  <si>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</si>
  <si>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</si>
  <si>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</si>
  <si>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</si>
  <si>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</si>
  <si>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</si>
  <si>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</si>
  <si>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</si>
  <si>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</si>
  <si>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</si>
  <si>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</si>
  <si>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</si>
  <si>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</si>
  <si>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</si>
  <si>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</si>
  <si>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</si>
  <si>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</si>
  <si>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</si>
  <si>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</si>
  <si>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</si>
  <si>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</si>
  <si>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</si>
  <si>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</si>
  <si>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</si>
  <si>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</si>
  <si>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</si>
  <si>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</si>
  <si>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</si>
  <si>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</si>
  <si>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</si>
  <si>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</si>
  <si>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</si>
  <si>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</si>
  <si>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</si>
  <si>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</si>
  <si>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</si>
  <si>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</si>
  <si>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</si>
  <si>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</si>
  <si>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</si>
  <si>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</si>
  <si>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</si>
  <si>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</si>
  <si>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</si>
  <si>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</si>
  <si>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</si>
  <si>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</si>
  <si>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</si>
  <si>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</si>
  <si>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</si>
  <si>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</si>
  <si>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</si>
  <si>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</si>
  <si>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</si>
  <si>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</si>
  <si>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</si>
  <si>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</si>
  <si>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</si>
  <si>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</si>
  <si>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</si>
  <si>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</si>
  <si>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</si>
  <si>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</si>
  <si>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</si>
  <si>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</si>
  <si>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</si>
  <si>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</si>
  <si>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</si>
  <si>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</si>
  <si>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</si>
  <si>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</si>
  <si>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</si>
  <si>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</si>
  <si>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</si>
  <si>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</si>
  <si>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</si>
  <si>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</si>
  <si>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</si>
  <si>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</si>
  <si>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</si>
  <si>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</si>
  <si>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</si>
  <si>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</si>
  <si>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</si>
  <si>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</si>
  <si>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</si>
  <si>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</si>
  <si>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</si>
  <si>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</si>
  <si>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</si>
  <si>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</si>
  <si>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</si>
  <si>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</si>
  <si>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</si>
  <si>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</si>
  <si>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</si>
  <si>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</si>
  <si>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</si>
  <si>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</si>
  <si>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</si>
  <si>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</si>
  <si>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</si>
  <si>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</si>
  <si>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</si>
  <si>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</si>
  <si>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</si>
  <si>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</si>
  <si>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</si>
  <si>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</si>
  <si>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</si>
  <si>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</si>
  <si>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</si>
  <si>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</si>
  <si>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</si>
  <si>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</si>
  <si>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</si>
  <si>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</si>
  <si>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</si>
  <si>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</si>
  <si>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</si>
  <si>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</si>
  <si>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</si>
  <si>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</si>
  <si>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</si>
  <si>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</si>
  <si>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</si>
  <si>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</si>
  <si>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</si>
  <si>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</si>
  <si>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</si>
  <si>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</si>
  <si>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</si>
  <si>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</si>
  <si>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</si>
  <si>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</si>
  <si>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</si>
  <si>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</si>
  <si>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</si>
  <si>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</si>
  <si>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</si>
  <si>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</si>
  <si>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</si>
  <si>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</si>
  <si>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</si>
  <si>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</si>
  <si>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</si>
  <si>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</si>
  <si>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</si>
  <si>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</si>
  <si>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</si>
  <si>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</si>
  <si>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</si>
  <si>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</si>
  <si>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</si>
  <si>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</si>
  <si>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</si>
  <si>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</si>
  <si>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</si>
  <si>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</si>
  <si>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</si>
  <si>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</si>
  <si>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</si>
  <si>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</si>
  <si>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</si>
  <si>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</si>
  <si>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</si>
  <si>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</si>
  <si>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</si>
  <si>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</si>
  <si>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</si>
  <si>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</si>
  <si>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</si>
  <si>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</si>
  <si>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</si>
  <si>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</si>
  <si>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</si>
  <si>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</si>
  <si>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</si>
  <si>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</si>
  <si>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</si>
  <si>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</si>
  <si>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</si>
  <si>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</si>
  <si>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</si>
  <si>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</si>
  <si>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</si>
  <si>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</si>
  <si>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</si>
  <si>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</si>
  <si>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</si>
  <si>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</si>
  <si>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</si>
  <si>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</si>
  <si>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</si>
  <si>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</si>
  <si>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</si>
  <si>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</si>
  <si>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</si>
  <si>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</si>
  <si>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</si>
  <si>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</si>
  <si>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</si>
  <si>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</si>
  <si>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</si>
  <si>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</si>
  <si>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</si>
  <si>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</si>
  <si>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</si>
  <si>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</si>
  <si>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</si>
  <si>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</si>
  <si>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</si>
  <si>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</si>
  <si>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</si>
  <si>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</si>
  <si>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</si>
  <si>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</si>
  <si>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</si>
  <si>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</si>
  <si>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</si>
  <si>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</si>
  <si>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</si>
  <si>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</si>
  <si>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</si>
  <si>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</si>
  <si>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</si>
  <si>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</si>
  <si>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</si>
  <si>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</si>
  <si>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</si>
  <si>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</si>
  <si>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</si>
  <si>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</si>
  <si>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</si>
  <si>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</si>
  <si>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</si>
  <si>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</si>
  <si>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</si>
  <si>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</si>
  <si>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</si>
  <si>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</si>
  <si>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</si>
  <si>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</si>
  <si>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</si>
  <si>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</si>
  <si>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</si>
  <si>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</si>
  <si>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</si>
  <si>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</si>
  <si>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</si>
  <si>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</si>
  <si>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</si>
  <si>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</si>
  <si>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</si>
  <si>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</si>
  <si>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</si>
  <si>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</si>
  <si>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</si>
  <si>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</si>
  <si>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</si>
  <si>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</si>
  <si>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</si>
  <si>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</si>
  <si>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</si>
  <si>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</si>
  <si>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</si>
  <si>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</si>
  <si>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</si>
  <si>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</si>
  <si>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</si>
  <si>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</si>
  <si>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</si>
  <si>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</si>
  <si>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</si>
  <si>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</si>
  <si>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</si>
  <si>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</si>
  <si>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</si>
  <si>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</si>
  <si>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</si>
  <si>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</si>
  <si>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</si>
  <si>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</si>
  <si>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</si>
  <si>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</si>
  <si>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</si>
  <si>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</si>
  <si>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</si>
  <si>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</si>
  <si>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</si>
  <si>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</si>
  <si>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</si>
  <si>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</si>
  <si>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</si>
  <si>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</si>
  <si>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</si>
  <si>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</si>
  <si>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</si>
  <si>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</si>
  <si>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</si>
  <si>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</si>
  <si>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</si>
  <si>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</si>
  <si>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</si>
  <si>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</si>
  <si>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</si>
  <si>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</si>
  <si>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</si>
  <si>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</si>
  <si>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</si>
  <si>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</si>
  <si>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</si>
  <si>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</si>
  <si>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</si>
  <si>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</si>
  <si>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</si>
  <si>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</si>
  <si>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</si>
  <si>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</si>
  <si>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</si>
  <si>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</si>
  <si>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</si>
  <si>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</si>
  <si>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</si>
  <si>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</si>
  <si>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</si>
  <si>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</si>
  <si>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</si>
  <si>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</si>
  <si>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</si>
  <si>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</si>
  <si>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</si>
  <si>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</si>
  <si>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</si>
  <si>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</si>
  <si>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</si>
  <si>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</si>
  <si>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</si>
  <si>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</si>
  <si>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</si>
  <si>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</si>
  <si>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</si>
  <si>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</si>
  <si>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</si>
  <si>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</si>
  <si>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</si>
  <si>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</si>
  <si>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</si>
  <si>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</si>
  <si>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</si>
  <si>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</si>
  <si>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</si>
  <si>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</si>
  <si>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</si>
  <si>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</si>
  <si>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</si>
  <si>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</si>
  <si>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</si>
  <si>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</si>
  <si>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</si>
  <si>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</si>
  <si>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</si>
  <si>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</si>
  <si>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</si>
  <si>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</si>
  <si>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</si>
  <si>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</si>
  <si>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</si>
  <si>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</si>
  <si>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</si>
  <si>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</si>
  <si>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</si>
  <si>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</si>
  <si>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</si>
  <si>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</si>
  <si>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</si>
  <si>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</si>
  <si>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</si>
  <si>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</si>
  <si>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</si>
  <si>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</si>
  <si>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</si>
  <si>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</si>
  <si>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</si>
  <si>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</si>
  <si>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</si>
  <si>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</si>
  <si>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</si>
  <si>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</si>
  <si>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</si>
  <si>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</si>
  <si>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</si>
  <si>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</si>
  <si>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</si>
  <si>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</si>
  <si>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</si>
  <si>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</si>
  <si>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</si>
  <si>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</si>
  <si>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</si>
  <si>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</si>
  <si>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</si>
  <si>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</si>
  <si>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</si>
  <si>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</si>
  <si>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</si>
  <si>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</si>
  <si>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</si>
  <si>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</si>
  <si>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</si>
  <si>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</si>
  <si>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</si>
  <si>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</si>
  <si>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</si>
  <si>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</si>
  <si>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</si>
  <si>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</si>
  <si>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</si>
  <si>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</si>
  <si>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</si>
  <si>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</si>
  <si>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</si>
  <si>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</si>
  <si>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</si>
  <si>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</si>
  <si>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</si>
  <si>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</si>
  <si>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</si>
  <si>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</si>
  <si>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</si>
  <si>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</si>
  <si>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</si>
  <si>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</si>
  <si>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</si>
  <si>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</si>
  <si>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</si>
  <si>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</si>
  <si>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</si>
  <si>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</si>
  <si>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</si>
  <si>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</si>
  <si>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</si>
  <si>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</si>
  <si>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</si>
  <si>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</si>
  <si>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</si>
  <si>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</si>
  <si>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</si>
  <si>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</si>
  <si>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</si>
  <si>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</si>
  <si>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</si>
  <si>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</si>
  <si>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</si>
  <si>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</si>
  <si>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</si>
  <si>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</si>
  <si>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</si>
  <si>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</si>
  <si>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</si>
  <si>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</si>
  <si>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</si>
  <si>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</si>
  <si>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</si>
  <si>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</si>
  <si>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</si>
  <si>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</si>
  <si>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</si>
  <si>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</si>
  <si>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</si>
  <si>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</si>
  <si>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</si>
  <si>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</si>
  <si>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</si>
  <si>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</si>
  <si>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</si>
  <si>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</si>
  <si>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</si>
  <si>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</si>
  <si>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</si>
  <si>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</si>
  <si>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</si>
  <si>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</si>
  <si>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</si>
  <si>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</si>
  <si>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</si>
  <si>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</si>
  <si>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</si>
  <si>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</si>
  <si>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</si>
  <si>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</si>
  <si>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</si>
  <si>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</si>
  <si>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</si>
  <si>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</si>
  <si>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</si>
  <si>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</si>
  <si>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</si>
  <si>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</si>
  <si>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</si>
  <si>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</si>
  <si>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</si>
  <si>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</si>
  <si>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</si>
  <si>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</si>
  <si>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</si>
  <si>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</si>
  <si>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</si>
  <si>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</si>
  <si>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</si>
  <si>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</si>
  <si>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</si>
  <si>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</si>
  <si>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</si>
  <si>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</si>
  <si>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</si>
  <si>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</si>
  <si>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</si>
  <si>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</si>
  <si>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</si>
  <si>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</si>
  <si>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</si>
  <si>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</si>
  <si>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</si>
  <si>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</si>
  <si>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</si>
  <si>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</si>
  <si>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</si>
  <si>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</si>
  <si>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</si>
  <si>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</si>
  <si>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</si>
  <si>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</si>
  <si>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</si>
  <si>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</si>
  <si>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</si>
  <si>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</si>
  <si>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</si>
  <si>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</si>
  <si>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</si>
  <si>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</si>
  <si>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</si>
  <si>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</si>
  <si>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</si>
  <si>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</si>
  <si>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</si>
  <si>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</si>
  <si>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</si>
  <si>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</si>
  <si>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</si>
  <si>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</si>
  <si>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</si>
  <si>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</si>
  <si>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</si>
  <si>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</si>
  <si>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</si>
  <si>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</si>
  <si>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</si>
  <si>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</si>
  <si>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</si>
  <si>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</si>
  <si>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</si>
  <si>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</si>
  <si>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</si>
  <si>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</si>
  <si>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</si>
  <si>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</si>
  <si>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</si>
  <si>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</si>
  <si>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</si>
  <si>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</si>
  <si>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</si>
  <si>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</si>
  <si>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</si>
  <si>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</si>
  <si>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</si>
  <si>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</si>
  <si>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</si>
  <si>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</si>
  <si>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</si>
  <si>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</si>
  <si>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</si>
  <si>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</si>
  <si>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</si>
  <si>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</si>
  <si>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</si>
  <si>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</si>
  <si>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</si>
  <si>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</si>
  <si>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</si>
  <si>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</si>
  <si>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</si>
  <si>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</si>
  <si>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</si>
  <si>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</si>
  <si>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</si>
  <si>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</si>
  <si>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</si>
  <si>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</si>
  <si>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</si>
  <si>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</si>
  <si>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</si>
  <si>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</si>
  <si>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</si>
  <si>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</si>
  <si>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</si>
  <si>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</si>
  <si>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</si>
  <si>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</si>
  <si>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</si>
  <si>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</si>
  <si>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</si>
  <si>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</si>
  <si>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</si>
  <si>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</si>
  <si>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</si>
  <si>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</si>
  <si>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</si>
  <si>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</si>
  <si>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</si>
  <si>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</si>
  <si>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</si>
  <si>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</si>
  <si>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</si>
  <si>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</si>
  <si>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</si>
  <si>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</si>
  <si>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</si>
  <si>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</si>
  <si>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</si>
  <si>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</si>
  <si>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</si>
  <si>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</si>
  <si>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</si>
  <si>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</si>
  <si>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</si>
  <si>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</si>
  <si>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</si>
  <si>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</si>
  <si>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</si>
  <si>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</si>
  <si>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</si>
  <si>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</si>
  <si>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</si>
  <si>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</si>
  <si>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</si>
  <si>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</si>
  <si>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</si>
  <si>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</si>
  <si>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</si>
  <si>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</si>
  <si>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</si>
  <si>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</si>
  <si>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</si>
  <si>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</si>
  <si>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</si>
  <si>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</si>
  <si>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</si>
  <si>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</si>
  <si>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</si>
  <si>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</si>
  <si>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</si>
  <si>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</si>
  <si>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</si>
  <si>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</si>
  <si>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</si>
  <si>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</si>
  <si>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</si>
  <si>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</si>
  <si>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</si>
  <si>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</si>
  <si>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</si>
  <si>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</si>
  <si>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</si>
  <si>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</si>
  <si>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</si>
  <si>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</si>
  <si>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</si>
  <si>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</si>
  <si>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</si>
  <si>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</si>
  <si>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</si>
  <si>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</si>
  <si>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</si>
  <si>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</si>
  <si>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</si>
  <si>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</si>
  <si>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</si>
  <si>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</si>
  <si>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</si>
  <si>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</si>
  <si>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</si>
  <si>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</si>
  <si>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</si>
  <si>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</si>
  <si>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</si>
  <si>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</si>
  <si>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</si>
  <si>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</si>
  <si>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</si>
  <si>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</si>
  <si>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</si>
  <si>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</si>
  <si>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</si>
  <si>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</si>
  <si>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</si>
  <si>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</si>
  <si>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</si>
  <si>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</si>
  <si>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</si>
  <si>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</si>
  <si>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</si>
  <si>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</si>
  <si>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</si>
  <si>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</si>
  <si>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</si>
  <si>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</si>
  <si>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</si>
  <si>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</si>
  <si>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</si>
  <si>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</si>
  <si>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</si>
  <si>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</si>
  <si>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</si>
  <si>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</si>
  <si>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</si>
  <si>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</si>
  <si>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</si>
  <si>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</si>
  <si>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</si>
  <si>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</si>
  <si>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</si>
  <si>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</si>
  <si>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</si>
  <si>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</si>
  <si>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</si>
  <si>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</si>
  <si>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</si>
  <si>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</si>
  <si>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</si>
  <si>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</si>
  <si>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</si>
  <si>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</si>
  <si>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</si>
  <si>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</si>
  <si>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</si>
  <si>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</si>
  <si>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</si>
  <si>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</si>
  <si>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</si>
  <si>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</si>
  <si>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</si>
  <si>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</si>
  <si>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</si>
  <si>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</si>
  <si>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</si>
  <si>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</si>
  <si>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</si>
  <si>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</si>
  <si>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</si>
  <si>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</si>
  <si>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</si>
  <si>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</si>
  <si>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</si>
  <si>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</si>
  <si>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</si>
  <si>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</si>
  <si>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</si>
  <si>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</si>
  <si>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</si>
  <si>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</si>
  <si>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</si>
  <si>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</si>
  <si>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</si>
  <si>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</si>
  <si>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</si>
  <si>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</si>
  <si>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</si>
  <si>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</si>
  <si>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</si>
  <si>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</si>
  <si>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</si>
  <si>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</si>
  <si>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</si>
  <si>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</si>
  <si>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</si>
  <si>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</si>
  <si>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</si>
  <si>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</si>
  <si>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</si>
  <si>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</si>
  <si>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</si>
  <si>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</si>
  <si>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</si>
  <si>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</si>
  <si>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</si>
  <si>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</si>
  <si>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</si>
  <si>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</si>
  <si>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</si>
  <si>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</si>
  <si>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</si>
  <si>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</si>
  <si>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</si>
  <si>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</si>
  <si>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</si>
  <si>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</si>
  <si>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</si>
  <si>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</si>
  <si>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</si>
  <si>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</si>
  <si>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</si>
  <si>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</si>
  <si>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</si>
  <si>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</si>
  <si>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</si>
  <si>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</si>
  <si>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</si>
  <si>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</si>
  <si>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</si>
  <si>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</si>
  <si>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</si>
  <si>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</si>
  <si>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</si>
  <si>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</si>
  <si>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</si>
  <si>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</si>
  <si>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</si>
  <si>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</si>
  <si>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</si>
  <si>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</si>
  <si>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</si>
  <si>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</si>
  <si>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</si>
  <si>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</si>
  <si>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</si>
  <si>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</si>
  <si>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</si>
  <si>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</si>
  <si>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</si>
  <si>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</si>
  <si>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</si>
  <si>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</si>
  <si>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</si>
  <si>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</si>
  <si>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</si>
  <si>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</si>
  <si>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</si>
  <si>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</si>
  <si>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</si>
  <si>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</si>
  <si>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</si>
  <si>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</si>
  <si>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</si>
  <si>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</si>
  <si>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</si>
  <si>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</si>
  <si>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</si>
  <si>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</si>
  <si>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</si>
  <si>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</si>
  <si>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</si>
  <si>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</si>
  <si>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</si>
  <si>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</si>
  <si>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</si>
  <si>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</si>
  <si>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</si>
  <si>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</si>
  <si>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</si>
  <si>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</si>
  <si>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</si>
  <si>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</si>
  <si>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</si>
  <si>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</si>
  <si>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</si>
  <si>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</si>
  <si>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</si>
  <si>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</si>
  <si>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</si>
  <si>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</si>
  <si>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</si>
  <si>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</si>
  <si>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</si>
  <si>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</si>
  <si>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</si>
  <si>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</si>
  <si>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</si>
  <si>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</si>
  <si>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</si>
  <si>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</si>
  <si>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</si>
  <si>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</si>
  <si>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</si>
  <si>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</si>
  <si>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</si>
  <si>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</si>
  <si>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</si>
  <si>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</si>
  <si>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</si>
  <si>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</si>
  <si>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</si>
  <si>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</si>
  <si>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</si>
  <si>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</si>
  <si>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</si>
  <si>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</si>
  <si>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</si>
  <si>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</si>
  <si>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</si>
  <si>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</si>
  <si>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</si>
  <si>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</si>
  <si>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</si>
  <si>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</si>
  <si>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</si>
  <si>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</si>
  <si>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</si>
  <si>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</si>
  <si>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</si>
  <si>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</si>
  <si>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</si>
  <si>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</si>
  <si>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</si>
  <si>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</si>
  <si>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</si>
  <si>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</si>
  <si>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</si>
  <si>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</si>
  <si>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</si>
  <si>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</si>
  <si>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</si>
  <si>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</si>
  <si>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</si>
  <si>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</si>
  <si>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</si>
  <si>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</si>
  <si>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</si>
  <si>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</si>
  <si>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</si>
  <si>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</si>
  <si>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</si>
  <si>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</si>
  <si>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</si>
  <si>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</si>
  <si>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</si>
  <si>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</si>
  <si>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</si>
  <si>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</si>
  <si>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</si>
  <si>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</si>
  <si>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</si>
  <si>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</si>
  <si>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</si>
  <si>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</si>
  <si>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</si>
  <si>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</si>
  <si>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</si>
  <si>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</si>
  <si>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</si>
  <si>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</si>
  <si>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</si>
  <si>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</si>
  <si>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</si>
  <si>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</si>
  <si>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</si>
  <si>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</si>
  <si>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</si>
  <si>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</si>
  <si>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</si>
  <si>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</si>
  <si>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</si>
  <si>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</si>
  <si>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</si>
  <si>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</si>
  <si>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</si>
  <si>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</si>
  <si>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</si>
  <si>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</si>
  <si>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</si>
  <si>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</si>
  <si>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</si>
  <si>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</si>
  <si>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</si>
  <si>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</si>
  <si>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</si>
  <si>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</si>
  <si>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</si>
  <si>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</si>
  <si>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</si>
  <si>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</si>
  <si>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</si>
  <si>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</si>
  <si>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</si>
  <si>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</si>
  <si>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</si>
  <si>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</si>
  <si>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</si>
  <si>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</si>
  <si>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</si>
  <si>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</si>
  <si>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</si>
  <si>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</si>
  <si>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</si>
  <si>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</si>
  <si>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</si>
  <si>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</si>
  <si>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</si>
  <si>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</si>
  <si>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</si>
  <si>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</si>
  <si>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</si>
  <si>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</si>
  <si>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</si>
  <si>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</si>
  <si>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</si>
  <si>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</si>
  <si>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</si>
  <si>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</si>
  <si>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</si>
  <si>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</si>
  <si>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</si>
  <si>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</si>
  <si>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</si>
  <si>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</si>
  <si>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</si>
  <si>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</si>
  <si>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</si>
  <si>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</si>
  <si>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</si>
  <si>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</si>
  <si>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</si>
  <si>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</si>
  <si>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</si>
  <si>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</si>
  <si>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</si>
  <si>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</si>
  <si>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</si>
  <si>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</si>
  <si>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</si>
  <si>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</si>
  <si>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</si>
  <si>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</si>
  <si>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</si>
  <si>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</si>
  <si>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</si>
  <si>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</si>
  <si>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</si>
  <si>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</si>
  <si>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</si>
  <si>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</si>
  <si>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</si>
  <si>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</si>
  <si>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</si>
  <si>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</si>
  <si>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</si>
  <si>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</si>
  <si>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</si>
  <si>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</si>
  <si>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</si>
  <si>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</si>
  <si>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</si>
  <si>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</si>
  <si>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</si>
  <si>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</si>
  <si>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</si>
  <si>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</si>
  <si>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</si>
  <si>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</si>
  <si>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</si>
  <si>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</si>
  <si>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</si>
  <si>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</si>
  <si>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</si>
  <si>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</si>
  <si>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</si>
  <si>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</si>
  <si>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</si>
  <si>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</si>
  <si>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</si>
  <si>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</si>
  <si>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</si>
  <si>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</si>
  <si>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</si>
  <si>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</si>
  <si>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</si>
  <si>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</si>
  <si>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</si>
  <si>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</si>
  <si>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</si>
  <si>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</si>
  <si>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</si>
  <si>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</si>
  <si>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</si>
  <si>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</si>
  <si>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</si>
  <si>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</si>
  <si>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</si>
  <si>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</si>
  <si>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</si>
  <si>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</si>
  <si>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</si>
  <si>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</si>
  <si>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</si>
  <si>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</si>
  <si>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</si>
  <si>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</si>
  <si>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</si>
  <si>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</si>
  <si>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</si>
  <si>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</si>
  <si>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</si>
  <si>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</si>
  <si>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</si>
  <si>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</si>
  <si>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</si>
  <si>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</si>
  <si>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</si>
  <si>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</si>
  <si>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</si>
  <si>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</si>
  <si>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</si>
  <si>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</si>
  <si>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</si>
  <si>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</si>
  <si>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</si>
  <si>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</si>
  <si>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</si>
  <si>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</si>
  <si>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</si>
  <si>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</si>
  <si>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</si>
  <si>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</si>
  <si>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</si>
  <si>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</si>
  <si>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</si>
  <si>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</si>
  <si>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</si>
  <si>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</si>
  <si>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</si>
  <si>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</si>
  <si>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</si>
  <si>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</si>
  <si>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</si>
  <si>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</si>
  <si>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</si>
  <si>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</si>
  <si>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</si>
  <si>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</si>
  <si>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</si>
  <si>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</si>
  <si>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</si>
  <si>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</si>
  <si>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</si>
  <si>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</si>
  <si>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</si>
  <si>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</si>
  <si>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</si>
  <si>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</si>
  <si>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</si>
  <si>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</si>
  <si>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</si>
  <si>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</si>
  <si>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</si>
  <si>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</si>
  <si>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</si>
  <si>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</si>
  <si>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</si>
  <si>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</si>
  <si>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</si>
  <si>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</si>
  <si>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</si>
  <si>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</si>
  <si>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</si>
  <si>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</si>
  <si>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</si>
  <si>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</si>
  <si>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</si>
  <si>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</si>
  <si>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</si>
  <si>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</si>
  <si>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</si>
  <si>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</si>
  <si>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</si>
  <si>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</si>
  <si>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</si>
  <si>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</si>
  <si>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</si>
  <si>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</si>
  <si>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</si>
  <si>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</si>
  <si>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</si>
  <si>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</si>
  <si>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</si>
  <si>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</si>
  <si>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</si>
  <si>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</si>
  <si>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</si>
  <si>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</si>
  <si>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</si>
  <si>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</si>
  <si>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</si>
  <si>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</si>
  <si>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</si>
  <si>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</si>
  <si>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</si>
  <si>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</si>
  <si>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</si>
  <si>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</si>
  <si>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</si>
  <si>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</si>
  <si>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</si>
  <si>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</si>
  <si>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</si>
  <si>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</si>
  <si>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</si>
  <si>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</si>
  <si>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</si>
  <si>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</si>
  <si>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</si>
  <si>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</si>
  <si>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</si>
  <si>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</si>
  <si>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</si>
  <si>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</si>
  <si>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</si>
  <si>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</si>
  <si>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</si>
  <si>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</si>
  <si>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</si>
  <si>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</si>
  <si>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</si>
  <si>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</si>
  <si>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</si>
  <si>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</si>
  <si>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</si>
  <si>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</si>
  <si>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</si>
  <si>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</si>
  <si>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</si>
  <si>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</si>
  <si>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</si>
  <si>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</si>
  <si>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</si>
  <si>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</si>
  <si>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</si>
  <si>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</si>
  <si>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</si>
  <si>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</si>
  <si>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</si>
  <si>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</si>
  <si>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</si>
  <si>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</si>
  <si>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</si>
  <si>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</si>
  <si>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</si>
  <si>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</si>
  <si>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</si>
  <si>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</si>
  <si>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</si>
  <si>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</si>
  <si>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</si>
  <si>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</si>
  <si>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</si>
  <si>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</si>
  <si>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</si>
  <si>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</si>
  <si>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</si>
  <si>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</si>
  <si>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</si>
  <si>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</si>
  <si>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</si>
  <si>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</si>
  <si>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</si>
  <si>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</si>
  <si>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</si>
  <si>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</si>
  <si>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</si>
  <si>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</si>
  <si>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</si>
  <si>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</si>
  <si>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</si>
  <si>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</si>
  <si>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</si>
  <si>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</si>
  <si>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</si>
  <si>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</si>
  <si>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</si>
  <si>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</si>
  <si>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</si>
  <si>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</si>
  <si>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</si>
  <si>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</si>
  <si>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</si>
  <si>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</si>
  <si>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</si>
  <si>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</si>
  <si>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</si>
  <si>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</si>
  <si>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</si>
  <si>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</si>
  <si>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</si>
  <si>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</si>
  <si>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</si>
  <si>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</si>
  <si>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</si>
  <si>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</si>
  <si>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</si>
  <si>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</si>
  <si>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</si>
  <si>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</si>
  <si>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</si>
  <si>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</si>
  <si>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</si>
  <si>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</si>
  <si>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</si>
  <si>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</si>
  <si>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</si>
  <si>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</si>
  <si>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</si>
  <si>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</si>
  <si>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</si>
  <si>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</si>
  <si>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</si>
  <si>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</si>
  <si>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</si>
  <si>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</si>
  <si>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</si>
  <si>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</si>
  <si>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</si>
  <si>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</si>
  <si>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</si>
  <si>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</si>
  <si>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</si>
  <si>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</si>
  <si>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</si>
  <si>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</si>
  <si>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</si>
  <si>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</si>
  <si>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</si>
  <si>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</si>
  <si>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</si>
  <si>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</si>
  <si>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</si>
  <si>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</si>
  <si>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</si>
  <si>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</si>
  <si>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</si>
  <si>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</si>
  <si>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</si>
  <si>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</si>
  <si>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</si>
  <si>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</si>
  <si>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</si>
  <si>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</si>
  <si>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</si>
  <si>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</si>
  <si>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</si>
  <si>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</si>
  <si>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</si>
  <si>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</si>
  <si>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</si>
  <si>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</si>
  <si>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</si>
  <si>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</si>
  <si>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</si>
  <si>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</si>
  <si>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</si>
  <si>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</si>
  <si>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</si>
  <si>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</si>
  <si>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</si>
  <si>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</si>
  <si>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</si>
  <si>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</si>
  <si>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</si>
  <si>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</si>
  <si>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</si>
  <si>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</si>
  <si>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</si>
  <si>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</si>
  <si>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</si>
  <si>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</si>
  <si>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</si>
  <si>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</si>
  <si>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</si>
  <si>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</si>
  <si>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</si>
  <si>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</si>
  <si>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</si>
  <si>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</si>
  <si>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</si>
  <si>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</si>
  <si>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</si>
  <si>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</si>
  <si>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</si>
  <si>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</si>
  <si>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</si>
  <si>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</si>
  <si>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</si>
  <si>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</si>
  <si>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</si>
  <si>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</si>
  <si>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</si>
  <si>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</si>
  <si>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</si>
  <si>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</si>
  <si>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</si>
  <si>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</si>
  <si>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</si>
  <si>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</si>
  <si>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</si>
  <si>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</si>
  <si>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</si>
  <si>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</si>
  <si>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</si>
  <si>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</si>
  <si>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</si>
  <si>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</si>
  <si>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</si>
  <si>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</si>
  <si>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</si>
  <si>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</si>
  <si>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</si>
  <si>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</si>
  <si>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</si>
  <si>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</si>
  <si>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</si>
  <si>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</si>
  <si>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</si>
  <si>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</si>
  <si>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</si>
  <si>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</si>
  <si>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</si>
  <si>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</si>
  <si>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</si>
  <si>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</si>
  <si>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</si>
  <si>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</si>
  <si>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</si>
  <si>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</si>
  <si>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</si>
  <si>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</si>
  <si>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</si>
  <si>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</si>
  <si>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</si>
  <si>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</si>
  <si>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</si>
  <si>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</si>
  <si>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</si>
  <si>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</si>
  <si>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</si>
  <si>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</si>
  <si>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</si>
  <si>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</si>
  <si>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</si>
  <si>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</si>
  <si>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</si>
  <si>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</si>
  <si>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</si>
  <si>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</si>
  <si>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</si>
  <si>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</si>
  <si>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</si>
  <si>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</si>
  <si>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</si>
  <si>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</si>
  <si>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</si>
  <si>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</si>
  <si>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</si>
  <si>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</si>
  <si>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</si>
  <si>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</si>
  <si>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</si>
  <si>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</si>
  <si>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</si>
  <si>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</si>
  <si>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</si>
  <si>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</si>
  <si>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</si>
  <si>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</si>
  <si>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</si>
  <si>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</si>
  <si>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</si>
  <si>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</si>
  <si>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</si>
  <si>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</si>
  <si>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</si>
  <si>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</si>
  <si>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</si>
  <si>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</si>
  <si>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</si>
  <si>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</si>
  <si>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</si>
  <si>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</si>
  <si>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</si>
  <si>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</si>
  <si>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</si>
  <si>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</si>
  <si>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</si>
  <si>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</si>
  <si>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</si>
  <si>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</si>
  <si>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</si>
  <si>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</si>
  <si>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</si>
  <si>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</si>
  <si>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</si>
  <si>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</si>
  <si>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</si>
  <si>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</si>
  <si>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</si>
  <si>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</si>
  <si>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</si>
  <si>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</si>
  <si>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</si>
  <si>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</si>
  <si>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</si>
  <si>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</si>
  <si>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</si>
  <si>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</si>
  <si>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</si>
  <si>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</si>
  <si>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</si>
  <si>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</si>
  <si>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</si>
  <si>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</si>
  <si>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</si>
  <si>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</si>
  <si>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</si>
  <si>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</si>
  <si>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</si>
  <si>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</si>
  <si>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</si>
  <si>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</si>
  <si>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</si>
  <si>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</si>
  <si>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</si>
  <si>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</si>
  <si>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</si>
  <si>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</si>
  <si>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</si>
  <si>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</si>
  <si>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</si>
  <si>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</si>
  <si>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</si>
  <si>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</si>
  <si>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</si>
  <si>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</si>
  <si>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</si>
  <si>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</si>
  <si>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</si>
  <si>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</si>
  <si>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</si>
  <si>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</si>
  <si>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</si>
  <si>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</si>
  <si>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</si>
  <si>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</si>
  <si>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</si>
  <si>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</si>
  <si>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</si>
  <si>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</si>
  <si>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</si>
  <si>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</si>
  <si>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</si>
  <si>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</si>
  <si>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</si>
  <si>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</si>
  <si>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</si>
  <si>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</si>
  <si>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</si>
  <si>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</si>
  <si>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</si>
  <si>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</si>
  <si>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</si>
  <si>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</si>
  <si>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</si>
  <si>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</si>
  <si>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</si>
  <si>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</si>
  <si>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</si>
  <si>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</si>
  <si>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</si>
  <si>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</si>
  <si>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</si>
  <si>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</si>
  <si>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</si>
  <si>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</si>
  <si>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</si>
  <si>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</si>
  <si>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</si>
  <si>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</si>
  <si>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</si>
  <si>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</si>
  <si>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</si>
  <si>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</si>
  <si>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</si>
  <si>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</si>
  <si>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</si>
  <si>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</si>
  <si>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</si>
  <si>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</si>
  <si>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</si>
  <si>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</si>
  <si>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</si>
  <si>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</si>
  <si>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</si>
  <si>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</si>
  <si>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</si>
  <si>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</si>
  <si>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</si>
  <si>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</si>
  <si>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</si>
  <si>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</si>
  <si>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</si>
  <si>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</si>
  <si>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</si>
  <si>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</si>
  <si>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</si>
  <si>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</si>
  <si>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</si>
  <si>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</si>
  <si>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</si>
  <si>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</si>
  <si>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</si>
  <si>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</si>
  <si>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</si>
  <si>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</si>
  <si>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</si>
  <si>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</si>
  <si>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</si>
  <si>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</si>
  <si>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</si>
  <si>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</si>
  <si>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</si>
  <si>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</si>
  <si>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</si>
  <si>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</si>
  <si>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</si>
  <si>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</si>
  <si>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</si>
  <si>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</si>
  <si>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</si>
  <si>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</si>
  <si>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</si>
  <si>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</si>
  <si>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</si>
  <si>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</si>
  <si>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</si>
  <si>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</si>
  <si>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</si>
  <si>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</si>
  <si>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</si>
  <si>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</si>
  <si>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</si>
  <si>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</si>
  <si>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</si>
  <si>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</si>
  <si>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</si>
  <si>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</si>
  <si>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</si>
  <si>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</si>
  <si>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</si>
  <si>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</si>
  <si>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</si>
  <si>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</si>
  <si>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</si>
  <si>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</si>
  <si>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</si>
  <si>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</si>
  <si>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</si>
  <si>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</si>
  <si>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</si>
  <si>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</si>
  <si>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</si>
  <si>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</si>
  <si>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</si>
  <si>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</si>
  <si>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</si>
  <si>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</si>
  <si>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</si>
  <si>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</si>
  <si>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</si>
  <si>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</si>
  <si>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</si>
  <si>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</si>
  <si>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</si>
  <si>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</si>
  <si>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</si>
  <si>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</si>
  <si>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</si>
  <si>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</si>
  <si>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</si>
  <si>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</si>
  <si>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</si>
  <si>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</si>
  <si>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</si>
  <si>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</si>
  <si>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</si>
  <si>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</si>
  <si>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</si>
  <si>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</si>
  <si>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</si>
  <si>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</si>
  <si>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</si>
  <si>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</si>
  <si>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</si>
  <si>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</si>
  <si>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</si>
  <si>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</si>
  <si>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</si>
  <si>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</si>
  <si>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</si>
  <si>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</si>
  <si>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</si>
  <si>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</si>
  <si>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</si>
  <si>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</si>
  <si>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</si>
  <si>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</si>
  <si>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</si>
  <si>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</si>
  <si>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</si>
  <si>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</si>
  <si>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</si>
  <si>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</si>
  <si>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</si>
  <si>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</si>
  <si>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</si>
  <si>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</si>
  <si>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</si>
  <si>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</si>
  <si>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</si>
  <si>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</si>
  <si>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</si>
  <si>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</si>
  <si>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</si>
  <si>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</si>
  <si>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</si>
  <si>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</si>
  <si>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</si>
  <si>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</si>
  <si>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</si>
  <si>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</si>
  <si>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</si>
  <si>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</si>
  <si>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</si>
  <si>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</si>
  <si>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</si>
  <si>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</si>
  <si>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</si>
  <si>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</si>
  <si>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</si>
  <si>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</si>
  <si>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</si>
  <si>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</si>
  <si>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</si>
  <si>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</si>
  <si>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</si>
  <si>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</si>
  <si>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</si>
  <si>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</si>
  <si>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</si>
  <si>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</si>
  <si>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</si>
  <si>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</si>
  <si>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</si>
  <si>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</si>
  <si>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</si>
  <si>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</si>
  <si>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</si>
  <si>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</si>
  <si>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</si>
  <si>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</si>
  <si>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</si>
  <si>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</si>
  <si>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</si>
  <si>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</si>
  <si>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</si>
  <si>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</si>
  <si>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</si>
  <si>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</si>
  <si>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</si>
  <si>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</si>
  <si>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</si>
  <si>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</si>
  <si>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</si>
  <si>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</si>
  <si>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</si>
  <si>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</si>
  <si>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</si>
  <si>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</si>
  <si>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</si>
  <si>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</si>
  <si>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</si>
  <si>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</si>
  <si>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</si>
  <si>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</si>
  <si>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</si>
  <si>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</si>
  <si>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</si>
  <si>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</si>
  <si>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</si>
  <si>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</si>
  <si>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</si>
  <si>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</si>
  <si>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</si>
  <si>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</si>
  <si>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</si>
  <si>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</si>
  <si>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</si>
  <si>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</si>
  <si>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</si>
  <si>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</si>
  <si>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</si>
  <si>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</si>
  <si>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</si>
  <si>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</si>
  <si>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</si>
  <si>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</si>
  <si>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</si>
  <si>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</si>
  <si>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</si>
  <si>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</si>
  <si>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</si>
  <si>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</si>
  <si>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</si>
  <si>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</si>
  <si>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</si>
  <si>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</si>
  <si>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</si>
  <si>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</si>
  <si>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</si>
  <si>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</si>
  <si>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</si>
  <si>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</si>
  <si>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</si>
  <si>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</si>
  <si>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</si>
  <si>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</si>
  <si>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</si>
  <si>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</si>
  <si>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</si>
  <si>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</si>
  <si>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</si>
  <si>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</si>
  <si>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</si>
  <si>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</si>
  <si>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</si>
  <si>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</si>
  <si>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</si>
  <si>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</si>
  <si>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</si>
  <si>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</si>
  <si>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</si>
  <si>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</si>
  <si>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</si>
  <si>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</si>
  <si>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</si>
  <si>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</si>
  <si>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</si>
  <si>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</si>
  <si>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</si>
  <si>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</si>
  <si>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</si>
  <si>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</si>
  <si>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</si>
  <si>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</si>
  <si>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</si>
  <si>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</si>
  <si>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</si>
  <si>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</si>
  <si>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</si>
  <si>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</si>
  <si>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</si>
  <si>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</si>
  <si>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</si>
  <si>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</si>
  <si>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</si>
  <si>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</si>
  <si>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</si>
  <si>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</si>
  <si>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</si>
  <si>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</si>
  <si>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</si>
  <si>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</si>
  <si>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</si>
  <si>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</si>
  <si>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</si>
  <si>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</si>
  <si>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</si>
  <si>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</si>
  <si>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</si>
  <si>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</si>
  <si>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</si>
  <si>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</si>
  <si>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</si>
  <si>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</si>
  <si>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</si>
  <si>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</si>
  <si>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</si>
  <si>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</si>
  <si>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</si>
  <si>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</si>
  <si>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</si>
  <si>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</si>
  <si>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</si>
  <si>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</si>
  <si>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</si>
  <si>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</si>
  <si>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</si>
  <si>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</si>
  <si>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</si>
  <si>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</si>
  <si>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</si>
  <si>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</si>
  <si>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</si>
  <si>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</si>
  <si>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</si>
  <si>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</si>
  <si>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</si>
  <si>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</si>
  <si>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</si>
  <si>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</si>
  <si>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</si>
  <si>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</si>
  <si>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</si>
  <si>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</si>
  <si>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</si>
  <si>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</si>
  <si>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</si>
  <si>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</si>
  <si>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</si>
  <si>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</si>
  <si>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</si>
  <si>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</si>
  <si>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</si>
  <si>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</si>
  <si>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</si>
  <si>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</si>
  <si>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</si>
  <si>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</si>
  <si>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</si>
  <si>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</si>
  <si>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</si>
  <si>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</si>
  <si>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</si>
  <si>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</si>
  <si>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</si>
  <si>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</si>
  <si>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</si>
  <si>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</si>
  <si>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</si>
  <si>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</si>
  <si>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</si>
  <si>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</si>
  <si>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</si>
  <si>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</si>
  <si>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</si>
  <si>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</si>
  <si>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</si>
  <si>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</si>
  <si>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</si>
  <si>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</si>
  <si>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</si>
  <si>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</si>
  <si>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</si>
  <si>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</si>
  <si>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</si>
  <si>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</si>
  <si>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</si>
  <si>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</si>
  <si>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</si>
  <si>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</si>
  <si>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</si>
  <si>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</si>
  <si>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</si>
  <si>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</si>
  <si>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</si>
  <si>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</si>
  <si>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</si>
  <si>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</si>
  <si>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</si>
  <si>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</si>
  <si>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</si>
  <si>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</si>
  <si>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</si>
  <si>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</si>
  <si>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</si>
  <si>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</si>
  <si>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</si>
  <si>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</si>
  <si>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</si>
  <si>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</si>
  <si>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</si>
  <si>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</si>
  <si>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</si>
  <si>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</si>
  <si>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</si>
  <si>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</si>
  <si>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</si>
  <si>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</si>
  <si>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</si>
  <si>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</si>
  <si>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</si>
  <si>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</si>
  <si>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</si>
  <si>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</si>
  <si>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</si>
  <si>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</si>
  <si>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</si>
  <si>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</si>
  <si>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</si>
  <si>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</si>
  <si>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</si>
  <si>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</si>
  <si>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</si>
  <si>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</si>
  <si>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</si>
  <si>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</si>
  <si>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</si>
  <si>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</si>
  <si>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</si>
  <si>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</si>
  <si>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</si>
  <si>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</si>
  <si>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</si>
  <si>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</si>
  <si>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</si>
  <si>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</si>
  <si>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</si>
  <si>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</si>
  <si>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</si>
  <si>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</si>
  <si>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</si>
  <si>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</si>
  <si>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</si>
  <si>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</si>
  <si>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</si>
  <si>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</si>
  <si>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</si>
  <si>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</si>
  <si>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</si>
  <si>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</si>
  <si>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</si>
  <si>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</si>
  <si>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</si>
  <si>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</si>
  <si>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</si>
  <si>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</si>
  <si>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</si>
  <si>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</si>
  <si>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</si>
  <si>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</si>
  <si>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</si>
  <si>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</si>
  <si>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</si>
  <si>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</si>
  <si>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</si>
  <si>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</si>
  <si>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</si>
  <si>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</si>
  <si>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</si>
  <si>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</si>
  <si>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</si>
  <si>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</si>
  <si>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</si>
  <si>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</si>
  <si>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</si>
  <si>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</si>
  <si>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</si>
  <si>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</si>
  <si>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</si>
  <si>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</si>
  <si>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</si>
  <si>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</si>
  <si>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</si>
  <si>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</si>
  <si>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</si>
  <si>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</si>
  <si>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</si>
  <si>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</si>
  <si>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</si>
  <si>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</si>
  <si>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</si>
  <si>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</si>
  <si>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</si>
  <si>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</si>
  <si>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</si>
  <si>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</si>
  <si>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</si>
  <si>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</si>
  <si>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</si>
  <si>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</si>
  <si>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</si>
  <si>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</si>
  <si>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</si>
  <si>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</si>
  <si>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</si>
  <si>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</si>
  <si>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</si>
  <si>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</si>
  <si>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</si>
  <si>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</si>
  <si>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</si>
  <si>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</si>
  <si>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</si>
  <si>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</si>
  <si>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</si>
  <si>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</si>
  <si>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</si>
  <si>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</si>
  <si>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</si>
  <si>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</si>
  <si>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</si>
  <si>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</si>
  <si>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</si>
  <si>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</si>
  <si>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</si>
  <si>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</si>
  <si>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</si>
  <si>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</si>
  <si>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</si>
  <si>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</si>
  <si>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</si>
  <si>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</si>
  <si>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</si>
  <si>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</si>
  <si>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</si>
  <si>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</si>
  <si>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</si>
  <si>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</si>
  <si>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</si>
  <si>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</si>
  <si>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</si>
  <si>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</si>
  <si>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</si>
  <si>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</si>
  <si>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</si>
  <si>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</si>
  <si>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</si>
  <si>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</si>
  <si>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</si>
  <si>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</si>
  <si>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</si>
  <si>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</si>
  <si>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</si>
  <si>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</si>
  <si>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</si>
  <si>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</si>
  <si>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</si>
  <si>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</si>
  <si>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</si>
  <si>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</si>
  <si>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</si>
  <si>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</si>
  <si>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</si>
  <si>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</si>
  <si>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</si>
  <si>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</si>
  <si>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</si>
  <si>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</si>
  <si>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</si>
  <si>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</si>
  <si>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</si>
  <si>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</si>
  <si>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</si>
  <si>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</si>
  <si>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</si>
  <si>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</si>
  <si>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</si>
  <si>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</si>
  <si>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</si>
  <si>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</si>
  <si>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</si>
  <si>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</si>
  <si>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</si>
  <si>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</si>
  <si>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</si>
  <si>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</si>
  <si>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</si>
  <si>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</si>
  <si>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</si>
  <si>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</si>
  <si>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</si>
  <si>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</si>
  <si>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</si>
  <si>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</si>
  <si>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</si>
  <si>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</si>
  <si>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</si>
  <si>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</si>
  <si>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</si>
  <si>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</si>
  <si>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</si>
  <si>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</si>
  <si>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</si>
  <si>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</si>
  <si>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</si>
  <si>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</si>
  <si>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</si>
  <si>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</si>
  <si>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</si>
  <si>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</si>
  <si>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</si>
  <si>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</si>
  <si>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</si>
  <si>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</si>
  <si>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</si>
  <si>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</si>
  <si>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</si>
  <si>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</si>
  <si>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</si>
  <si>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</si>
  <si>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</si>
  <si>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</si>
  <si>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</si>
  <si>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</si>
  <si>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</si>
  <si>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</si>
  <si>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</si>
  <si>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</si>
  <si>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</si>
  <si>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</si>
  <si>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</si>
  <si>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</si>
  <si>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</si>
  <si>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</si>
  <si>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</si>
  <si>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</si>
  <si>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</si>
  <si>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</si>
  <si>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</si>
  <si>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</si>
  <si>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</si>
  <si>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</si>
  <si>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</si>
  <si>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</si>
  <si>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</si>
  <si>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</si>
  <si>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</si>
  <si>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</si>
  <si>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</si>
  <si>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</si>
  <si>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</si>
  <si>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</si>
  <si>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</si>
  <si>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</si>
  <si>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</si>
  <si>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</si>
  <si>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</si>
  <si>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</si>
  <si>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</si>
  <si>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</si>
  <si>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</si>
  <si>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</si>
  <si>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</si>
  <si>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</si>
  <si>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</si>
  <si>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</si>
  <si>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</si>
  <si>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</si>
  <si>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</si>
  <si>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</si>
  <si>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</si>
  <si>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</si>
  <si>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</si>
  <si>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</si>
  <si>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</si>
  <si>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</si>
  <si>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</si>
  <si>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</si>
  <si>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</si>
  <si>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</si>
  <si>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</si>
  <si>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</si>
  <si>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</si>
  <si>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</si>
  <si>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</si>
  <si>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</si>
  <si>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</si>
  <si>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</si>
  <si>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</si>
  <si>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</si>
  <si>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</si>
  <si>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</si>
  <si>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</si>
  <si>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</si>
  <si>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</si>
  <si>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</si>
  <si>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</si>
  <si>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</si>
  <si>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</si>
  <si>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</si>
  <si>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</si>
  <si>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</si>
  <si>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</si>
  <si>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</si>
  <si>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</si>
  <si>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</si>
  <si>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</si>
  <si>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</si>
  <si>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</si>
  <si>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</si>
  <si>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</si>
  <si>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</si>
  <si>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</si>
  <si>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</si>
  <si>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</si>
  <si>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</si>
  <si>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</si>
  <si>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</si>
  <si>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</si>
  <si>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</si>
  <si>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</si>
  <si>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</si>
  <si>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</si>
  <si>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</si>
  <si>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</si>
  <si>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</si>
  <si>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</si>
  <si>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</si>
  <si>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</si>
  <si>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</si>
  <si>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</si>
  <si>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</si>
  <si>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</si>
  <si>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</si>
  <si>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</si>
  <si>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</si>
  <si>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</si>
  <si>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</si>
  <si>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</si>
  <si>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</si>
  <si>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</si>
  <si>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</si>
  <si>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</si>
  <si>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</si>
  <si>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</si>
  <si>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</si>
  <si>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</si>
  <si>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</si>
  <si>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</si>
  <si>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</si>
  <si>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</si>
  <si>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</si>
  <si>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</si>
  <si>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</si>
  <si>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</si>
  <si>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</si>
  <si>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</si>
  <si>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</si>
  <si>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</si>
  <si>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</si>
  <si>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</si>
  <si>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</si>
  <si>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</si>
  <si>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</si>
  <si>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</si>
  <si>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</si>
  <si>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</si>
  <si>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</si>
  <si>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</si>
  <si>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</si>
  <si>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</si>
  <si>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</si>
  <si>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</si>
  <si>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</si>
  <si>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</si>
  <si>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</si>
  <si>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</si>
  <si>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</si>
  <si>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</si>
  <si>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</si>
  <si>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</si>
  <si>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</si>
  <si>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</si>
  <si>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</si>
  <si>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</si>
  <si>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</si>
  <si>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</si>
  <si>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</si>
  <si>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</si>
  <si>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</si>
  <si>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</si>
  <si>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</si>
  <si>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</si>
  <si>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</si>
  <si>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</si>
  <si>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</si>
  <si>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</si>
  <si>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</si>
  <si>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</si>
  <si>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</si>
  <si>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</si>
  <si>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</si>
  <si>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</si>
  <si>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</si>
  <si>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</si>
  <si>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</si>
  <si>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</si>
  <si>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</si>
  <si>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</si>
  <si>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</si>
  <si>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</si>
  <si>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</si>
  <si>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</si>
  <si>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</si>
  <si>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</si>
  <si>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</si>
  <si>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</si>
  <si>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</si>
  <si>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</si>
  <si>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</si>
  <si>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</si>
  <si>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</si>
  <si>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</si>
  <si>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</si>
  <si>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</si>
  <si>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</si>
  <si>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</si>
  <si>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</si>
  <si>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</si>
  <si>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</si>
  <si>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</si>
  <si>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</si>
  <si>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</si>
  <si>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</si>
  <si>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</si>
  <si>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</si>
  <si>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</si>
  <si>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</si>
  <si>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</si>
  <si>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</si>
  <si>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</si>
  <si>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</si>
  <si>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</si>
  <si>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</si>
  <si>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</si>
  <si>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</si>
  <si>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</si>
  <si>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</si>
  <si>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</si>
  <si>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</si>
  <si>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</si>
  <si>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</si>
  <si>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</si>
  <si>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</si>
  <si>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</si>
  <si>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</si>
  <si>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</si>
  <si>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</si>
  <si>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</si>
  <si>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</si>
  <si>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</si>
  <si>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</si>
  <si>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</si>
  <si>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</si>
  <si>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</si>
  <si>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</si>
  <si>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</si>
  <si>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</si>
  <si>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</si>
  <si>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</si>
  <si>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</si>
  <si>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</si>
  <si>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</si>
  <si>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</si>
  <si>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</si>
  <si>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</si>
  <si>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</si>
  <si>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</si>
  <si>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</si>
  <si>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</si>
  <si>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</si>
  <si>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</si>
  <si>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</si>
  <si>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</si>
  <si>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</si>
  <si>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</si>
  <si>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</si>
  <si>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</si>
  <si>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</si>
  <si>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</si>
  <si>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</si>
  <si>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</si>
  <si>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</si>
  <si>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</si>
  <si>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</si>
  <si>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</si>
  <si>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</si>
  <si>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</si>
  <si>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</si>
  <si>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</si>
  <si>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</si>
  <si>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</si>
  <si>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</si>
  <si>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</si>
  <si>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</si>
  <si>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</si>
  <si>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</si>
  <si>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</si>
  <si>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</si>
  <si>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</si>
  <si>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</si>
  <si>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</si>
  <si>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</si>
  <si>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</si>
  <si>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</si>
  <si>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</si>
  <si>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</si>
  <si>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</si>
  <si>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</si>
  <si>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</si>
  <si>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</si>
  <si>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</si>
  <si>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</si>
  <si>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</si>
  <si>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</si>
  <si>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</si>
  <si>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</si>
  <si>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</si>
  <si>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</si>
  <si>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</si>
  <si>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</si>
  <si>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</si>
  <si>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</si>
  <si>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</si>
  <si>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</si>
  <si>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</si>
  <si>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</si>
  <si>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</si>
  <si>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</si>
  <si>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</si>
  <si>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</si>
  <si>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</si>
  <si>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</si>
  <si>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</si>
  <si>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</si>
  <si>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</si>
  <si>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</si>
  <si>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</si>
  <si>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</si>
  <si>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</si>
  <si>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</si>
  <si>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</si>
  <si>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</si>
  <si>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</si>
  <si>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</si>
  <si>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</si>
  <si>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</si>
  <si>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</si>
  <si>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</si>
  <si>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</si>
  <si>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</si>
  <si>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</si>
  <si>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</si>
  <si>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</si>
  <si>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</si>
  <si>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</si>
  <si>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</si>
  <si>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</si>
  <si>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</si>
  <si>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</si>
  <si>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</si>
  <si>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</si>
  <si>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</si>
  <si>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</si>
  <si>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</si>
  <si>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</si>
  <si>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</si>
  <si>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</si>
  <si>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</si>
  <si>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</si>
  <si>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</si>
  <si>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</si>
  <si>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</si>
  <si>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</si>
  <si>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</si>
  <si>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</si>
  <si>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</si>
  <si>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</si>
  <si>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</si>
  <si>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</si>
  <si>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</si>
  <si>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</si>
  <si>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</si>
  <si>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</si>
  <si>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</si>
  <si>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</si>
  <si>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</si>
  <si>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</si>
  <si>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</si>
  <si>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</si>
  <si>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</si>
  <si>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</si>
  <si>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</si>
  <si>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</si>
  <si>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</si>
  <si>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</si>
  <si>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</si>
  <si>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</si>
  <si>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</si>
  <si>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</si>
  <si>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</si>
  <si>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</si>
  <si>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</si>
  <si>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</si>
  <si>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</si>
  <si>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</si>
  <si>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</si>
  <si>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</si>
  <si>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</si>
  <si>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</si>
  <si>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</si>
  <si>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</si>
  <si>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</si>
  <si>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</si>
  <si>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</si>
  <si>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</si>
  <si>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</si>
  <si>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</si>
  <si>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</si>
  <si>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</si>
  <si>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</si>
  <si>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</si>
  <si>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</si>
  <si>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</si>
  <si>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</si>
  <si>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</si>
  <si>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</si>
  <si>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</si>
  <si>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</si>
  <si>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</si>
  <si>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</si>
  <si>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</si>
  <si>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</si>
  <si>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</si>
  <si>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</si>
  <si>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</si>
  <si>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</si>
  <si>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</si>
  <si>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</si>
  <si>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</si>
  <si>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</si>
  <si>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</si>
  <si>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</si>
  <si>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</si>
  <si>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</si>
  <si>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</si>
  <si>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</si>
  <si>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</si>
  <si>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</si>
  <si>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</si>
  <si>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</si>
  <si>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</si>
  <si>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</si>
  <si>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</si>
  <si>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</si>
  <si>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</si>
  <si>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</si>
  <si>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</si>
  <si>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</si>
  <si>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</si>
  <si>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</si>
  <si>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</si>
  <si>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</si>
  <si>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</si>
  <si>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</si>
  <si>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</si>
  <si>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</si>
  <si>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</si>
  <si>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</si>
  <si>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</si>
  <si>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</si>
  <si>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</si>
  <si>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</si>
  <si>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</si>
  <si>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</si>
  <si>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</si>
  <si>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</si>
  <si>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</si>
  <si>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</si>
  <si>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</si>
  <si>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</si>
  <si>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</si>
  <si>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</si>
  <si>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</si>
  <si>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</si>
  <si>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</si>
  <si>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</si>
  <si>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</si>
  <si>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</si>
  <si>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</si>
  <si>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</si>
  <si>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</si>
  <si>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</si>
  <si>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</si>
  <si>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</si>
  <si>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</si>
  <si>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</si>
  <si>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</si>
  <si>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</si>
  <si>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</si>
  <si>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</si>
  <si>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</si>
  <si>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</si>
  <si>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</si>
  <si>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</si>
  <si>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</si>
  <si>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</si>
  <si>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</si>
  <si>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</si>
  <si>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</si>
  <si>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</si>
  <si>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</si>
  <si>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</si>
  <si>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</si>
  <si>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</si>
  <si>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</si>
  <si>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</si>
  <si>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</si>
  <si>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</si>
  <si>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</si>
  <si>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</si>
  <si>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</si>
  <si>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</si>
  <si>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</si>
  <si>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</si>
  <si>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</si>
  <si>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</si>
  <si>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</si>
  <si>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</si>
  <si>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</si>
  <si>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</si>
  <si>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</si>
  <si>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</si>
  <si>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</si>
  <si>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</si>
  <si>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</si>
  <si>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</si>
  <si>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</si>
  <si>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</si>
  <si>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</si>
  <si>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</si>
  <si>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</si>
  <si>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</si>
  <si>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</si>
  <si>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</si>
  <si>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</si>
  <si>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</si>
  <si>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</si>
  <si>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</si>
  <si>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</si>
  <si>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</si>
  <si>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</si>
  <si>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</si>
  <si>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</si>
  <si>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</si>
  <si>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</si>
  <si>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</si>
  <si>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</si>
  <si>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</si>
  <si>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</si>
  <si>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</si>
  <si>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</si>
  <si>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</si>
  <si>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</si>
  <si>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</si>
  <si>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</si>
  <si>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</si>
  <si>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</si>
  <si>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</si>
  <si>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</si>
  <si>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</si>
  <si>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</si>
  <si>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</si>
  <si>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</si>
  <si>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</si>
  <si>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</si>
  <si>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</si>
  <si>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</si>
  <si>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</si>
  <si>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</si>
  <si>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</si>
  <si>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</si>
  <si>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</si>
  <si>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</si>
  <si>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</si>
  <si>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</si>
  <si>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</si>
  <si>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</si>
  <si>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</si>
  <si>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</si>
  <si>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</si>
  <si>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</si>
  <si>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</si>
  <si>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</si>
  <si>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</si>
  <si>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</si>
  <si>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</si>
  <si>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</si>
  <si>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</si>
  <si>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</si>
  <si>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</si>
  <si>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</si>
  <si>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</si>
  <si>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</si>
  <si>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</si>
  <si>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</si>
  <si>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</si>
  <si>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</si>
  <si>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</si>
  <si>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</si>
  <si>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</si>
  <si>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</si>
  <si>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</si>
  <si>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</si>
  <si>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</si>
  <si>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</si>
  <si>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</si>
  <si>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</si>
  <si>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</si>
  <si>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</si>
  <si>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</si>
  <si>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</si>
  <si>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</si>
  <si>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</si>
  <si>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</si>
  <si>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</si>
  <si>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</si>
  <si>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</si>
  <si>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</si>
  <si>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</si>
  <si>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</si>
  <si>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</si>
  <si>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</si>
  <si>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</si>
  <si>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</si>
  <si>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</si>
  <si>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</si>
  <si>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</si>
  <si>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</si>
  <si>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</si>
  <si>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</si>
  <si>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</si>
  <si>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</si>
  <si>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</si>
  <si>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</si>
  <si>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</si>
  <si>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</si>
  <si>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</si>
  <si>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</si>
  <si>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</si>
  <si>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</si>
  <si>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</si>
  <si>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</si>
  <si>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</si>
  <si>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</si>
  <si>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</si>
  <si>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</si>
  <si>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</si>
  <si>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</si>
  <si>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</si>
  <si>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</si>
  <si>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</si>
  <si>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</si>
  <si>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</si>
  <si>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</si>
  <si>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</si>
  <si>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</si>
  <si>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</si>
  <si>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</si>
  <si>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</si>
  <si>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</si>
  <si>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</si>
  <si>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</si>
  <si>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</si>
  <si>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</si>
  <si>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</si>
  <si>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</si>
  <si>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</si>
  <si>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</si>
  <si>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</si>
  <si>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</si>
  <si>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</si>
  <si>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</si>
  <si>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</si>
  <si>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</si>
  <si>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</si>
  <si>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</si>
  <si>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</si>
  <si>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</si>
  <si>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</si>
  <si>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</si>
  <si>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</si>
  <si>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</si>
  <si>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</si>
  <si>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</si>
  <si>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</si>
  <si>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</si>
  <si>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</si>
  <si>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</si>
  <si>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</si>
  <si>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</si>
  <si>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</si>
  <si>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</si>
  <si>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</si>
  <si>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</si>
  <si>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</si>
  <si>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</si>
  <si>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</si>
  <si>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</si>
  <si>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</si>
  <si>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</si>
  <si>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</si>
  <si>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</si>
  <si>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</si>
  <si>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</si>
  <si>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</si>
  <si>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</si>
  <si>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</si>
  <si>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</si>
  <si>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</si>
  <si>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</si>
  <si>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</si>
  <si>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</si>
  <si>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</si>
  <si>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</si>
  <si>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</si>
  <si>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</si>
  <si>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</si>
  <si>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</si>
  <si>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</si>
  <si>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</si>
  <si>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</si>
  <si>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</si>
  <si>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</si>
  <si>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</si>
  <si>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</si>
  <si>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</si>
  <si>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</si>
  <si>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</si>
  <si>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</si>
  <si>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</si>
  <si>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</si>
  <si>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</si>
  <si>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</si>
  <si>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</si>
  <si>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</si>
  <si>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</si>
  <si>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</si>
  <si>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</si>
  <si>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</si>
  <si>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</si>
  <si>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</si>
  <si>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</si>
  <si>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</si>
  <si>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</si>
  <si>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</si>
  <si>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</si>
  <si>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</si>
  <si>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</si>
  <si>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</si>
  <si>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</si>
  <si>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</si>
  <si>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</si>
  <si>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</si>
  <si>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</si>
  <si>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</si>
  <si>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</si>
  <si>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</si>
  <si>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</si>
  <si>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</si>
  <si>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</si>
  <si>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</si>
  <si>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</si>
  <si>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</si>
  <si>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</si>
  <si>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</si>
  <si>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</si>
  <si>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</si>
  <si>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</si>
  <si>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</si>
  <si>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</si>
  <si>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</si>
  <si>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</si>
  <si>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</si>
  <si>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</si>
  <si>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</si>
  <si>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</si>
  <si>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</si>
  <si>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</si>
  <si>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</si>
  <si>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</si>
  <si>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</si>
  <si>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</si>
  <si>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</si>
  <si>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</si>
  <si>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</si>
  <si>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</si>
  <si>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</si>
  <si>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</si>
  <si>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</si>
  <si>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</si>
  <si>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</si>
  <si>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</si>
  <si>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</si>
  <si>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</si>
  <si>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</si>
  <si>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</si>
  <si>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</si>
  <si>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</si>
  <si>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</si>
  <si>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</si>
  <si>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</si>
  <si>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</si>
  <si>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</si>
  <si>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</si>
  <si>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</si>
  <si>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</si>
  <si>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</si>
  <si>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</si>
  <si>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</si>
  <si>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</si>
  <si>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</si>
  <si>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</si>
  <si>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</si>
  <si>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</si>
  <si>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</si>
  <si>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</si>
  <si>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</si>
  <si>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</si>
  <si>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</si>
  <si>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</si>
  <si>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</si>
  <si>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</si>
  <si>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</si>
  <si>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</si>
  <si>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</si>
  <si>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</si>
  <si>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</si>
  <si>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</si>
  <si>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</si>
  <si>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</si>
  <si>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</si>
  <si>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</si>
  <si>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</si>
  <si>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</si>
  <si>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</si>
  <si>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</si>
  <si>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</si>
  <si>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</si>
  <si>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</si>
  <si>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</si>
  <si>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</si>
  <si>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</si>
  <si>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</si>
  <si>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</si>
  <si>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</si>
  <si>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</si>
  <si>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</si>
  <si>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</si>
  <si>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</si>
  <si>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</si>
  <si>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</si>
  <si>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</si>
  <si>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</si>
  <si>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</si>
  <si>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</si>
  <si>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</si>
  <si>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</si>
  <si>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</si>
  <si>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</si>
  <si>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</si>
  <si>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</si>
  <si>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</si>
  <si>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</si>
  <si>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</si>
  <si>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</si>
  <si>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</si>
  <si>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</si>
  <si>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</si>
  <si>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</si>
  <si>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</si>
  <si>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</si>
  <si>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</si>
  <si>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</si>
  <si>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</si>
  <si>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</si>
  <si>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</si>
  <si>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</si>
  <si>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</si>
  <si>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</si>
  <si>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</si>
  <si>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</si>
  <si>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</si>
  <si>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</si>
  <si>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</si>
  <si>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</si>
  <si>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</si>
  <si>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</si>
  <si>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</si>
  <si>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</si>
  <si>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</si>
  <si>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</si>
  <si>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</si>
  <si>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</si>
  <si>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</si>
  <si>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</si>
  <si>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</si>
  <si>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</si>
  <si>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</si>
  <si>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</si>
  <si>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</si>
  <si>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</si>
  <si>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</si>
  <si>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</si>
  <si>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</si>
  <si>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</si>
  <si>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</si>
  <si>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</si>
  <si>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</si>
  <si>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</si>
  <si>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</si>
  <si>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</si>
  <si>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</si>
  <si>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</si>
  <si>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</si>
  <si>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</si>
  <si>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</si>
  <si>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</si>
  <si>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</si>
  <si>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</si>
  <si>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</si>
  <si>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</si>
  <si>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</si>
  <si>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</si>
  <si>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</si>
  <si>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</si>
  <si>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</si>
  <si>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</si>
  <si>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</si>
  <si>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</si>
  <si>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</si>
  <si>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</si>
  <si>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</si>
  <si>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</si>
  <si>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</si>
  <si>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</si>
  <si>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</si>
  <si>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</si>
  <si>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</si>
  <si>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</si>
  <si>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</si>
  <si>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</si>
  <si>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</si>
  <si>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</si>
  <si>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</si>
  <si>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</si>
  <si>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</si>
  <si>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</si>
  <si>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</si>
  <si>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</si>
  <si>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</si>
  <si>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</si>
  <si>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</si>
  <si>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</si>
  <si>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</si>
  <si>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</si>
  <si>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</si>
  <si>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</si>
  <si>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</si>
  <si>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</si>
  <si>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</si>
  <si>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</si>
  <si>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</si>
  <si>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</si>
  <si>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</si>
  <si>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</si>
  <si>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</si>
  <si>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</si>
  <si>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</si>
  <si>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</si>
  <si>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</si>
  <si>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</si>
  <si>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</si>
  <si>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</si>
  <si>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</si>
  <si>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</si>
  <si>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</si>
  <si>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</si>
  <si>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</si>
  <si>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</si>
  <si>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</si>
  <si>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</si>
  <si>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</si>
  <si>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</si>
  <si>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</si>
  <si>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</si>
  <si>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</si>
  <si>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</si>
  <si>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</si>
  <si>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</si>
  <si>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</si>
  <si>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</si>
  <si>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</si>
  <si>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</si>
  <si>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</si>
  <si>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</si>
  <si>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</si>
  <si>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</si>
  <si>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</si>
  <si>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</si>
  <si>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</si>
  <si>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</si>
  <si>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</si>
  <si>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</si>
  <si>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</si>
  <si>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</si>
  <si>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</si>
  <si>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</si>
  <si>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</si>
  <si>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</si>
  <si>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</si>
  <si>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</si>
  <si>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</si>
  <si>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</si>
  <si>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</si>
  <si>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</si>
  <si>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</si>
  <si>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</si>
  <si>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</si>
  <si>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</si>
  <si>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</si>
  <si>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</si>
  <si>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</si>
  <si>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</si>
  <si>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</si>
  <si>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</si>
  <si>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</si>
  <si>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</si>
  <si>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</si>
  <si>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</si>
  <si>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</si>
  <si>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</si>
  <si>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</si>
  <si>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</si>
  <si>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</si>
  <si>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</si>
  <si>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</si>
  <si>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</si>
  <si>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</si>
  <si>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</si>
  <si>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</si>
  <si>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</si>
  <si>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</si>
  <si>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</si>
  <si>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</si>
  <si>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</si>
  <si>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</si>
  <si>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</si>
  <si>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</si>
  <si>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</si>
  <si>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</si>
  <si>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</si>
  <si>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</si>
  <si>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</si>
  <si>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</si>
  <si>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</si>
  <si>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</si>
  <si>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</si>
  <si>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</si>
  <si>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</si>
  <si>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</si>
  <si>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</si>
  <si>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</si>
  <si>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</si>
  <si>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</si>
  <si>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</si>
  <si>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</si>
  <si>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</si>
  <si>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</si>
  <si>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</si>
  <si>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</si>
  <si>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</si>
  <si>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</si>
  <si>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</si>
  <si>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</si>
  <si>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</si>
  <si>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</si>
  <si>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</si>
  <si>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</si>
  <si>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</si>
  <si>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</si>
  <si>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</si>
  <si>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</si>
  <si>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</si>
  <si>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</si>
  <si>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</si>
  <si>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</si>
  <si>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</si>
  <si>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</si>
  <si>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</si>
  <si>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</si>
  <si>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</si>
  <si>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</si>
  <si>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</si>
  <si>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</si>
  <si>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</si>
  <si>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</si>
  <si>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</si>
  <si>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</si>
  <si>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</si>
  <si>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</si>
  <si>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</si>
  <si>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</si>
  <si>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</si>
  <si>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</si>
  <si>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</si>
  <si>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</si>
  <si>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</si>
  <si>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</si>
  <si>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</si>
  <si>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</si>
  <si>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</si>
  <si>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</si>
  <si>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</si>
  <si>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</si>
  <si>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</si>
  <si>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</si>
  <si>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</si>
  <si>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</si>
  <si>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</si>
  <si>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</si>
  <si>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</si>
  <si>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</si>
  <si>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</si>
  <si>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</si>
  <si>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</si>
  <si>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</si>
  <si>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</si>
  <si>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</si>
  <si>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</si>
  <si>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</si>
  <si>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</si>
  <si>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</si>
  <si>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</si>
  <si>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</si>
  <si>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</si>
  <si>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</si>
  <si>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</si>
  <si>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</si>
  <si>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</si>
  <si>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</si>
  <si>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</si>
  <si>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</si>
  <si>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</si>
  <si>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</si>
  <si>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</si>
  <si>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</si>
  <si>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</si>
  <si>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</si>
  <si>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</si>
  <si>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</si>
  <si>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</si>
  <si>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</si>
  <si>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</si>
  <si>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</si>
  <si>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</si>
  <si>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</si>
  <si>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</si>
  <si>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</si>
  <si>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</si>
  <si>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</si>
  <si>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</si>
  <si>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</si>
  <si>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</si>
  <si>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</si>
  <si>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</si>
  <si>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</si>
  <si>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</si>
  <si>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</si>
  <si>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</si>
  <si>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</si>
  <si>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</si>
  <si>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</si>
  <si>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</si>
  <si>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</si>
  <si>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</si>
  <si>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</si>
  <si>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</si>
  <si>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</si>
  <si>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</si>
  <si>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</si>
  <si>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</si>
  <si>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</si>
  <si>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</si>
  <si>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</si>
  <si>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</si>
  <si>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</si>
  <si>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</si>
  <si>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</si>
  <si>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</si>
  <si>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</si>
  <si>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</si>
  <si>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</si>
  <si>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</si>
  <si>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</si>
  <si>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</si>
  <si>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</si>
  <si>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</si>
  <si>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</si>
  <si>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</si>
  <si>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</si>
  <si>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</si>
  <si>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</si>
  <si>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</si>
  <si>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</si>
  <si>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</si>
  <si>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</si>
  <si>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</si>
  <si>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</si>
  <si>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</si>
  <si>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</si>
  <si>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</si>
  <si>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</si>
  <si>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</si>
  <si>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</si>
  <si>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</si>
  <si>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</si>
  <si>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</si>
  <si>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</si>
  <si>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</si>
  <si>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</si>
  <si>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</si>
  <si>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</si>
  <si>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</si>
  <si>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</si>
  <si>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</si>
  <si>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</si>
  <si>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</si>
  <si>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</si>
  <si>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</si>
  <si>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</si>
  <si>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</si>
  <si>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</si>
  <si>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</si>
  <si>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</si>
  <si>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</si>
  <si>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</si>
  <si>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</si>
  <si>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</si>
  <si>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</si>
  <si>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</si>
  <si>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</si>
  <si>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</si>
  <si>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</si>
  <si>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</si>
  <si>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</si>
  <si>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</si>
  <si>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</si>
  <si>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</si>
  <si>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</si>
  <si>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</si>
  <si>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</si>
  <si>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</si>
  <si>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</si>
  <si>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</si>
  <si>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</si>
  <si>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</si>
  <si>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</si>
  <si>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</si>
  <si>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</si>
  <si>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</si>
  <si>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</si>
  <si>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</si>
  <si>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</si>
  <si>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</si>
  <si>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</si>
  <si>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</si>
  <si>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</si>
  <si>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</si>
  <si>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</si>
  <si>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</si>
  <si>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</si>
  <si>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</si>
  <si>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</si>
  <si>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</si>
  <si>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</si>
  <si>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</si>
  <si>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</si>
  <si>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</si>
  <si>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</si>
  <si>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</si>
  <si>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</si>
  <si>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</si>
  <si>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</si>
  <si>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</si>
  <si>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</si>
  <si>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</si>
  <si>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</si>
  <si>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</si>
  <si>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</si>
  <si>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</si>
  <si>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</si>
  <si>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</si>
  <si>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</si>
  <si>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</si>
  <si>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</si>
  <si>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</si>
  <si>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</si>
  <si>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</si>
  <si>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</si>
  <si>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</si>
  <si>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</si>
  <si>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</si>
  <si>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</si>
  <si>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</si>
  <si>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</si>
  <si>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</si>
  <si>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</si>
  <si>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</si>
  <si>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</si>
  <si>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</si>
  <si>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</si>
  <si>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</si>
  <si>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</si>
  <si>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</si>
  <si>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</si>
  <si>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</si>
  <si>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</si>
  <si>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</si>
  <si>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</si>
  <si>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</si>
  <si>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</si>
  <si>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</si>
  <si>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</si>
  <si>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</si>
  <si>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</si>
  <si>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</si>
  <si>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</si>
  <si>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</si>
  <si>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</si>
  <si>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</si>
  <si>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</si>
  <si>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</si>
  <si>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</si>
  <si>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</si>
  <si>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</si>
  <si>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</si>
  <si>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</si>
  <si>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</si>
  <si>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</si>
  <si>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</si>
  <si>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</si>
  <si>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</si>
  <si>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</si>
  <si>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</si>
  <si>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</si>
  <si>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</si>
  <si>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</si>
  <si>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</si>
  <si>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</si>
  <si>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</si>
  <si>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</si>
  <si>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</si>
  <si>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</si>
  <si>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</si>
  <si>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</si>
  <si>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</si>
  <si>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</si>
  <si>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</si>
  <si>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</si>
  <si>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</si>
  <si>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</si>
  <si>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</si>
  <si>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</si>
  <si>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</si>
  <si>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</si>
  <si>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</si>
  <si>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</si>
  <si>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</si>
  <si>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</si>
  <si>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</si>
  <si>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</si>
  <si>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</si>
  <si>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</si>
  <si>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</si>
  <si>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</si>
  <si>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</si>
  <si>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</si>
  <si>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</si>
  <si>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</si>
  <si>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</si>
  <si>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</si>
  <si>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</si>
  <si>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</si>
  <si>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</si>
  <si>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</si>
  <si>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</si>
  <si>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</si>
  <si>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</si>
  <si>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</si>
  <si>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</si>
  <si>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</si>
  <si>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</si>
  <si>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</si>
  <si>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</si>
  <si>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</si>
  <si>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</si>
  <si>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</si>
  <si>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</si>
  <si>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</si>
  <si>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</si>
  <si>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</si>
  <si>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</si>
  <si>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</si>
  <si>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</si>
  <si>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</si>
  <si>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</si>
  <si>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</si>
  <si>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</si>
  <si>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</si>
  <si>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</si>
  <si>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</si>
  <si>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</si>
  <si>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</si>
  <si>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</si>
  <si>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</si>
  <si>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</si>
  <si>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</si>
  <si>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</si>
  <si>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</si>
  <si>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</si>
  <si>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</si>
  <si>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</si>
  <si>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</si>
  <si>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</si>
  <si>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</si>
  <si>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</si>
  <si>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</si>
  <si>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</si>
  <si>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</si>
  <si>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</si>
  <si>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</si>
  <si>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</si>
  <si>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</si>
  <si>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</si>
  <si>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</si>
  <si>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</si>
  <si>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</si>
  <si>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</si>
  <si>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</si>
  <si>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</si>
  <si>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</si>
  <si>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</si>
  <si>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</si>
  <si>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</si>
  <si>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</si>
  <si>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</si>
  <si>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</si>
  <si>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</si>
  <si>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</si>
  <si>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</si>
  <si>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</si>
  <si>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</si>
  <si>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</si>
  <si>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</si>
  <si>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</si>
  <si>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</si>
  <si>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</si>
  <si>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</si>
  <si>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</si>
  <si>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</si>
  <si>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</si>
  <si>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</si>
  <si>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</si>
  <si>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</si>
  <si>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</si>
  <si>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</si>
  <si>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</si>
  <si>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</si>
  <si>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</si>
  <si>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</si>
  <si>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</si>
  <si>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</si>
  <si>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</si>
  <si>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</si>
  <si>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</si>
  <si>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</si>
  <si>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</si>
  <si>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</si>
  <si>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</si>
  <si>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</si>
  <si>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</si>
  <si>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</si>
  <si>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</si>
  <si>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</si>
  <si>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</si>
  <si>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</si>
  <si>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</si>
  <si>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</si>
  <si>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</si>
  <si>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</si>
  <si>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</si>
  <si>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</si>
  <si>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</si>
  <si>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</si>
  <si>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</si>
  <si>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</si>
  <si>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</si>
  <si>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</si>
  <si>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</si>
  <si>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</si>
  <si>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</si>
  <si>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</si>
  <si>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</si>
  <si>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</si>
  <si>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</si>
  <si>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</si>
  <si>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</si>
  <si>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</si>
  <si>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</si>
  <si>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</si>
  <si>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</si>
  <si>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</si>
  <si>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</si>
  <si>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</si>
  <si>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</si>
  <si>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</si>
  <si>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</si>
  <si>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</si>
  <si>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</si>
  <si>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</si>
  <si>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</si>
  <si>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</si>
  <si>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</si>
  <si>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</si>
  <si>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</si>
  <si>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</si>
  <si>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</si>
  <si>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</si>
  <si>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</si>
  <si>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</si>
  <si>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</si>
  <si>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</si>
  <si>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</si>
  <si>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</si>
  <si>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</si>
  <si>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</si>
  <si>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</si>
  <si>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</si>
  <si>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</si>
  <si>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</si>
  <si>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</si>
  <si>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</si>
  <si>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</si>
  <si>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</si>
  <si>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</si>
  <si>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</si>
  <si>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</si>
  <si>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</si>
  <si>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</si>
  <si>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</si>
  <si>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</si>
  <si>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</si>
  <si>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</si>
  <si>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</si>
  <si>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</si>
  <si>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</si>
  <si>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</si>
  <si>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</si>
  <si>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</si>
  <si>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</si>
  <si>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</si>
  <si>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</si>
  <si>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</si>
  <si>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</si>
  <si>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</si>
  <si>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</si>
  <si>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</si>
  <si>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</si>
  <si>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</si>
  <si>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</si>
  <si>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</si>
  <si>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</si>
  <si>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</si>
  <si>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</si>
  <si>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</si>
  <si>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</si>
  <si>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</si>
  <si>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</si>
  <si>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</si>
  <si>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</si>
  <si>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</si>
  <si>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</si>
  <si>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</si>
  <si>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</si>
  <si>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</si>
  <si>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</si>
  <si>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</si>
  <si>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</si>
  <si>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</si>
  <si>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</si>
  <si>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</si>
  <si>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</si>
  <si>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</si>
  <si>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</si>
  <si>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</si>
  <si>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</si>
  <si>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</si>
  <si>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</si>
  <si>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</si>
  <si>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</si>
  <si>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</si>
  <si>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</si>
  <si>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</si>
  <si>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</si>
  <si>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</si>
  <si>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</si>
  <si>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</si>
  <si>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</si>
  <si>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</si>
  <si>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</si>
  <si>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</si>
  <si>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</si>
  <si>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</si>
  <si>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</si>
  <si>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</si>
  <si>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</si>
  <si>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</si>
  <si>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</si>
  <si>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</si>
  <si>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</si>
  <si>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</si>
  <si>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</si>
  <si>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</si>
  <si>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</si>
  <si>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</si>
  <si>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</si>
  <si>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</si>
  <si>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</si>
  <si>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</si>
  <si>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</si>
  <si>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</si>
  <si>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</si>
  <si>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</si>
  <si>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</si>
  <si>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</si>
  <si>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</si>
  <si>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</si>
  <si>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</si>
  <si>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</si>
  <si>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</si>
  <si>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</si>
  <si>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</si>
  <si>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</si>
  <si>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</si>
  <si>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</si>
  <si>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</si>
  <si>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</si>
  <si>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</si>
  <si>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</si>
  <si>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</si>
  <si>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</si>
  <si>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</si>
  <si>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</si>
  <si>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</si>
  <si>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</si>
  <si>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</si>
  <si>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</si>
  <si>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</si>
  <si>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</si>
  <si>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</si>
  <si>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</si>
  <si>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</si>
  <si>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</si>
  <si>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</si>
  <si>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</si>
  <si>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</si>
  <si>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</si>
  <si>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</si>
  <si>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</si>
  <si>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</si>
  <si>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</si>
  <si>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</si>
  <si>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</si>
  <si>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</si>
  <si>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</si>
  <si>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</si>
  <si>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</si>
  <si>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</si>
  <si>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</si>
  <si>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</si>
  <si>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</si>
  <si>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</si>
  <si>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</si>
  <si>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</si>
  <si>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</si>
  <si>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</si>
  <si>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</si>
  <si>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</si>
  <si>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</si>
  <si>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</si>
  <si>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</si>
  <si>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</si>
  <si>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</si>
  <si>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</si>
  <si>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</si>
  <si>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</si>
  <si>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</si>
  <si>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</si>
  <si>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</si>
  <si>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</si>
  <si>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</si>
  <si>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</si>
  <si>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</si>
  <si>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</si>
  <si>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</si>
  <si>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</si>
  <si>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</si>
  <si>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</si>
  <si>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</si>
  <si>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</si>
  <si>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</si>
  <si>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</si>
  <si>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</si>
  <si>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</si>
  <si>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</si>
  <si>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</si>
  <si>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</si>
  <si>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</si>
  <si>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</si>
  <si>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</si>
  <si>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</si>
  <si>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</si>
  <si>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</si>
  <si>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</si>
  <si>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</si>
  <si>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</si>
  <si>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</si>
  <si>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</si>
  <si>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</si>
  <si>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</si>
  <si>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</si>
  <si>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</si>
  <si>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</si>
  <si>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</si>
  <si>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</si>
  <si>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</si>
  <si>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</si>
  <si>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</si>
  <si>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</si>
  <si>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</si>
  <si>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</si>
  <si>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</si>
  <si>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</si>
  <si>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</si>
  <si>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</si>
  <si>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</si>
  <si>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</si>
  <si>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</si>
  <si>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</si>
  <si>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</si>
  <si>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</si>
  <si>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</si>
  <si>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</si>
  <si>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</si>
  <si>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</si>
  <si>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</si>
  <si>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</si>
  <si>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</si>
  <si>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</si>
  <si>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</si>
  <si>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</si>
  <si>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</si>
  <si>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</si>
  <si>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</si>
  <si>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</si>
  <si>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</si>
  <si>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</si>
  <si>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</si>
  <si>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</si>
  <si>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</si>
  <si>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</si>
  <si>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</si>
  <si>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</si>
  <si>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</si>
  <si>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</si>
  <si>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</si>
  <si>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</si>
  <si>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</si>
  <si>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</si>
  <si>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</si>
  <si>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</si>
  <si>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</si>
  <si>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</si>
  <si>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</si>
  <si>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</si>
  <si>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</si>
  <si>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</si>
  <si>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</si>
  <si>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</si>
  <si>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</si>
  <si>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</si>
  <si>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</si>
  <si>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</si>
  <si>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</si>
  <si>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</si>
  <si>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</si>
  <si>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</si>
  <si>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</si>
  <si>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</si>
  <si>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</si>
  <si>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</si>
  <si>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</si>
  <si>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</si>
  <si>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</si>
  <si>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</si>
  <si>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</si>
  <si>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</si>
  <si>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</si>
  <si>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</si>
  <si>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</si>
  <si>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</si>
  <si>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</si>
  <si>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</si>
  <si>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</si>
  <si>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</si>
  <si>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</si>
  <si>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</si>
  <si>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</si>
  <si>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</si>
  <si>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</si>
  <si>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</si>
  <si>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</si>
  <si>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</si>
  <si>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</si>
  <si>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</si>
  <si>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</si>
  <si>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</si>
  <si>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</si>
  <si>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</si>
  <si>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</si>
  <si>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</si>
  <si>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</si>
  <si>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</si>
  <si>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</si>
  <si>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</si>
  <si>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</si>
  <si>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</si>
  <si>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</si>
  <si>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</si>
  <si>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</si>
  <si>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</si>
  <si>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</si>
  <si>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</si>
  <si>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</si>
  <si>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</si>
  <si>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</si>
  <si>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</si>
  <si>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</si>
  <si>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</si>
  <si>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</si>
  <si>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</si>
  <si>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</si>
  <si>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</si>
  <si>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</si>
  <si>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</si>
  <si>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</si>
  <si>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</si>
  <si>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</si>
  <si>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</si>
  <si>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</si>
  <si>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</si>
  <si>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</si>
  <si>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</si>
  <si>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</si>
  <si>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</si>
  <si>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</si>
  <si>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</si>
  <si>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</si>
  <si>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</si>
  <si>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</si>
  <si>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</si>
  <si>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</si>
  <si>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</si>
  <si>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</si>
  <si>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</si>
  <si>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</si>
  <si>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</si>
  <si>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</si>
  <si>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</si>
  <si>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</si>
  <si>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</si>
  <si>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</si>
  <si>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</si>
  <si>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</si>
  <si>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</si>
  <si>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</si>
  <si>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</si>
  <si>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</si>
  <si>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</si>
  <si>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</si>
  <si>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</si>
  <si>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</si>
  <si>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</si>
  <si>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</si>
  <si>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</si>
  <si>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</si>
  <si>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</si>
  <si>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</si>
  <si>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</si>
  <si>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</si>
  <si>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</si>
  <si>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</si>
  <si>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</si>
  <si>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</si>
  <si>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</si>
  <si>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</si>
  <si>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</si>
  <si>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</si>
  <si>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</si>
  <si>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</si>
  <si>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</si>
  <si>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</si>
  <si>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</si>
  <si>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</si>
  <si>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</si>
  <si>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</si>
  <si>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</si>
  <si>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</si>
  <si>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</si>
  <si>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</si>
  <si>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</si>
  <si>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</si>
  <si>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</si>
  <si>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</si>
  <si>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</si>
  <si>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</si>
  <si>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</si>
  <si>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</si>
  <si>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</si>
  <si>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</si>
  <si>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</si>
  <si>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</si>
  <si>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</si>
  <si>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</si>
  <si>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</si>
  <si>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</si>
  <si>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</si>
  <si>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</si>
  <si>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</si>
  <si>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</si>
  <si>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</si>
  <si>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</si>
  <si>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</si>
  <si>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</si>
  <si>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</si>
  <si>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</si>
  <si>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</si>
  <si>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</si>
  <si>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</si>
  <si>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</si>
  <si>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</si>
  <si>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</si>
  <si>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</si>
  <si>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</si>
  <si>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</si>
  <si>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</si>
  <si>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</si>
  <si>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</si>
  <si>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</si>
  <si>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</si>
  <si>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</si>
  <si>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</si>
  <si>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</si>
  <si>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</si>
  <si>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</si>
  <si>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</si>
  <si>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</si>
  <si>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</si>
  <si>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</si>
  <si>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</si>
  <si>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</si>
  <si>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</si>
  <si>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</si>
  <si>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</si>
  <si>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</si>
  <si>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</si>
  <si>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</si>
  <si>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</si>
  <si>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</si>
  <si>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</si>
  <si>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</si>
  <si>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</si>
  <si>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</si>
  <si>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</si>
  <si>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</si>
  <si>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</si>
  <si>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</si>
  <si>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</si>
  <si>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</si>
  <si>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</si>
  <si>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</si>
  <si>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</si>
  <si>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</si>
  <si>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</si>
  <si>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</si>
  <si>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</si>
  <si>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</si>
  <si>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</si>
  <si>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</si>
  <si>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</si>
  <si>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</si>
  <si>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</si>
  <si>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</si>
  <si>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</si>
  <si>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</si>
  <si>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</si>
  <si>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</si>
  <si>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</si>
  <si>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</si>
  <si>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</si>
  <si>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</si>
  <si>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</si>
  <si>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</si>
  <si>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</si>
  <si>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</si>
  <si>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</si>
  <si>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</si>
  <si>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</si>
  <si>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</si>
  <si>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</si>
  <si>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</si>
  <si>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</si>
  <si>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</si>
  <si>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</si>
  <si>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</si>
  <si>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</si>
  <si>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</si>
  <si>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</si>
  <si>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</si>
  <si>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</si>
  <si>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</si>
  <si>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</si>
  <si>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</si>
  <si>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</si>
  <si>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</si>
  <si>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</si>
  <si>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</si>
  <si>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</si>
  <si>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</si>
  <si>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</si>
  <si>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</si>
  <si>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</si>
  <si>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</si>
  <si>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</si>
  <si>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</si>
  <si>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</si>
  <si>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</si>
  <si>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</si>
  <si>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</si>
  <si>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</si>
  <si>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</si>
  <si>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</si>
  <si>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</si>
  <si>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</si>
  <si>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</si>
  <si>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</si>
  <si>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</si>
  <si>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</si>
  <si>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</si>
  <si>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</si>
  <si>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</si>
  <si>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</si>
  <si>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</si>
  <si>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</si>
  <si>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</si>
  <si>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</si>
  <si>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</si>
  <si>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</si>
  <si>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</si>
  <si>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</si>
  <si>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</si>
  <si>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</si>
  <si>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</si>
  <si>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</si>
  <si>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</si>
  <si>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</si>
  <si>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</si>
  <si>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</si>
  <si>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</si>
  <si>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</si>
  <si>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</si>
  <si>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</si>
  <si>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</si>
  <si>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</si>
  <si>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</si>
  <si>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</si>
  <si>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</si>
  <si>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</si>
  <si>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</si>
  <si>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</si>
  <si>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</si>
  <si>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</si>
  <si>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</si>
  <si>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</si>
  <si>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</si>
  <si>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</si>
  <si>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</si>
  <si>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</si>
  <si>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</si>
  <si>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</si>
  <si>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</si>
  <si>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</si>
  <si>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</si>
  <si>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</si>
  <si>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</si>
  <si>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</si>
  <si>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</si>
  <si>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</si>
  <si>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</si>
  <si>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</si>
  <si>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</si>
  <si>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</si>
  <si>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</si>
  <si>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</si>
  <si>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</si>
  <si>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</si>
  <si>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</si>
  <si>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</si>
  <si>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</si>
  <si>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</si>
  <si>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</si>
  <si>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</si>
  <si>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</si>
  <si>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</si>
  <si>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</si>
  <si>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</si>
  <si>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</si>
  <si>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</si>
  <si>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</si>
  <si>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</si>
  <si>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</si>
  <si>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</si>
  <si>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</si>
  <si>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</si>
  <si>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</si>
  <si>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</si>
  <si>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</si>
  <si>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</si>
  <si>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</si>
  <si>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</si>
  <si>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</si>
  <si>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</si>
  <si>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</si>
  <si>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</si>
  <si>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</si>
  <si>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</si>
  <si>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</si>
  <si>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</si>
  <si>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</si>
  <si>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</si>
  <si>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</si>
  <si>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</si>
  <si>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</si>
  <si>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</si>
  <si>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</si>
  <si>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</si>
  <si>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</si>
  <si>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</si>
  <si>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</si>
  <si>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</si>
  <si>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</si>
  <si>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</si>
  <si>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</si>
  <si>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</si>
  <si>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</si>
  <si>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</si>
  <si>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</si>
  <si>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</si>
  <si>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</si>
  <si>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</si>
  <si>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</si>
  <si>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</si>
  <si>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</si>
  <si>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</si>
  <si>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</si>
  <si>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</si>
  <si>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</si>
  <si>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</si>
  <si>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</si>
  <si>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</si>
  <si>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</si>
  <si>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</si>
  <si>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</si>
  <si>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</si>
  <si>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</si>
  <si>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</si>
  <si>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</si>
  <si>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</si>
  <si>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</si>
  <si>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</si>
  <si>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</si>
  <si>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</si>
  <si>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</si>
  <si>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</si>
  <si>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</si>
  <si>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</si>
  <si>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</si>
  <si>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</si>
  <si>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</si>
  <si>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</si>
  <si>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</si>
  <si>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</si>
  <si>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</si>
  <si>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</si>
  <si>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</si>
  <si>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</si>
  <si>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</si>
  <si>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</si>
  <si>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</si>
  <si>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</si>
  <si>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</si>
  <si>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</si>
  <si>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</si>
  <si>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</si>
  <si>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</si>
  <si>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</si>
  <si>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</si>
  <si>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</si>
  <si>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</si>
  <si>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</si>
  <si>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</si>
  <si>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</si>
  <si>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</si>
  <si>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</si>
  <si>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</si>
  <si>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</si>
  <si>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</si>
  <si>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</si>
  <si>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</si>
  <si>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</si>
  <si>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</si>
  <si>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</si>
  <si>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</si>
  <si>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</si>
  <si>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</si>
  <si>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</si>
  <si>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</si>
  <si>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</si>
  <si>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</si>
  <si>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</si>
  <si>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</si>
  <si>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</si>
  <si>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</si>
  <si>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</si>
  <si>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</si>
  <si>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</si>
  <si>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</si>
  <si>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</si>
  <si>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</si>
  <si>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</si>
  <si>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</si>
  <si>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</si>
  <si>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</si>
  <si>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</si>
  <si>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</si>
  <si>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</si>
  <si>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</si>
  <si>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</si>
  <si>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</si>
  <si>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</si>
  <si>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</si>
  <si>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</si>
  <si>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</si>
  <si>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</si>
  <si>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</si>
  <si>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</si>
  <si>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</si>
  <si>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</si>
  <si>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</si>
  <si>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</si>
  <si>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</si>
  <si>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</si>
  <si>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</si>
  <si>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</si>
  <si>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</si>
  <si>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</si>
  <si>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</si>
  <si>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</si>
  <si>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</si>
  <si>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</si>
  <si>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</si>
  <si>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</si>
  <si>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</si>
  <si>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</si>
  <si>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</si>
  <si>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</si>
  <si>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</si>
  <si>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</si>
  <si>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</si>
  <si>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</si>
  <si>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</si>
  <si>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</si>
  <si>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</si>
  <si>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</si>
  <si>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</si>
  <si>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</si>
  <si>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</si>
  <si>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</si>
  <si>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</si>
  <si>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</si>
  <si>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</si>
  <si>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</si>
  <si>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</si>
  <si>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</si>
  <si>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</si>
  <si>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</si>
  <si>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</si>
  <si>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</si>
  <si>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</si>
  <si>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</si>
  <si>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</si>
  <si>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</si>
  <si>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</si>
  <si>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</si>
  <si>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</si>
  <si>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</si>
  <si>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</si>
  <si>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</si>
  <si>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</si>
  <si>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</si>
  <si>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</si>
  <si>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</si>
  <si>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</si>
  <si>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</si>
  <si>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</si>
  <si>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</si>
  <si>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</si>
  <si>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</si>
  <si>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</si>
  <si>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</si>
  <si>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</si>
  <si>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</si>
  <si>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</si>
  <si>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</si>
  <si>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</si>
  <si>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</si>
  <si>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</si>
  <si>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</si>
  <si>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</si>
  <si>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</si>
  <si>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</si>
  <si>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</si>
  <si>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</si>
  <si>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</si>
  <si>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</si>
  <si>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</si>
  <si>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</si>
  <si>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</si>
  <si>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</si>
  <si>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</si>
  <si>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</si>
  <si>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</si>
  <si>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</si>
  <si>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</si>
  <si>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</si>
  <si>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</si>
  <si>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</si>
  <si>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</si>
  <si>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</si>
  <si>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</si>
  <si>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</si>
  <si>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</si>
  <si>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</si>
  <si>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</si>
  <si>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</si>
  <si>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</si>
  <si>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</si>
  <si>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</si>
  <si>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</si>
  <si>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</si>
  <si>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</si>
  <si>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</si>
  <si>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</si>
  <si>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</si>
  <si>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</si>
  <si>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</si>
  <si>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</si>
  <si>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</si>
  <si>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</si>
  <si>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</si>
  <si>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</si>
  <si>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</si>
  <si>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</si>
  <si>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</si>
  <si>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</si>
  <si>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</si>
  <si>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</si>
  <si>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</si>
  <si>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</si>
  <si>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</si>
  <si>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</si>
  <si>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</si>
  <si>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</si>
  <si>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</si>
  <si>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</si>
  <si>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</si>
  <si>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</si>
  <si>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</si>
  <si>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</si>
  <si>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</si>
  <si>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</si>
  <si>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</si>
  <si>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</si>
  <si>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</si>
  <si>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</si>
  <si>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</si>
  <si>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</si>
  <si>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</si>
  <si>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</si>
  <si>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</si>
  <si>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</si>
  <si>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</si>
  <si>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</si>
  <si>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</si>
  <si>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</si>
  <si>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</si>
  <si>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</si>
  <si>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</si>
  <si>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</si>
  <si>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</si>
  <si>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</si>
  <si>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</si>
  <si>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</si>
  <si>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</si>
  <si>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</si>
  <si>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</si>
  <si>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</si>
  <si>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</si>
  <si>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</si>
  <si>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</si>
  <si>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</si>
  <si>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</si>
  <si>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</si>
  <si>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</si>
  <si>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</si>
  <si>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</si>
  <si>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</si>
  <si>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</si>
  <si>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</si>
  <si>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</si>
  <si>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</si>
  <si>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</si>
  <si>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</si>
  <si>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</si>
  <si>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</si>
  <si>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</si>
  <si>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</si>
  <si>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</si>
  <si>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</si>
  <si>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</si>
  <si>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</si>
  <si>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</si>
  <si>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</si>
  <si>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</si>
  <si>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</si>
  <si>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</si>
  <si>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</si>
  <si>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</si>
  <si>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</si>
  <si>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</si>
  <si>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</si>
  <si>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</si>
  <si>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</si>
  <si>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</si>
  <si>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</si>
  <si>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</si>
  <si>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</si>
  <si>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</si>
  <si>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</si>
  <si>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</si>
  <si>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</si>
  <si>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</si>
  <si>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</si>
  <si>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</si>
  <si>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</si>
  <si>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</si>
  <si>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</si>
  <si>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</si>
  <si>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</si>
  <si>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</si>
  <si>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</si>
  <si>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</si>
  <si>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</si>
  <si>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</si>
  <si>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</si>
  <si>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</si>
  <si>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</si>
  <si>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</si>
  <si>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</si>
  <si>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</si>
  <si>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</si>
  <si>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</si>
  <si>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</si>
  <si>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</si>
  <si>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</si>
  <si>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</si>
  <si>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</si>
  <si>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</si>
  <si>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</si>
  <si>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</si>
  <si>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</si>
  <si>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</si>
  <si>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</si>
  <si>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</si>
  <si>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</si>
  <si>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</si>
  <si>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</si>
  <si>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</si>
  <si>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</si>
  <si>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</si>
  <si>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</si>
  <si>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</si>
  <si>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</si>
  <si>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</si>
  <si>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</si>
  <si>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</si>
  <si>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</si>
  <si>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</si>
  <si>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</si>
  <si>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</si>
  <si>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</si>
  <si>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</si>
  <si>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</si>
  <si>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</si>
  <si>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</si>
  <si>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</si>
  <si>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</si>
  <si>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</si>
  <si>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</si>
  <si>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</si>
  <si>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</si>
  <si>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</si>
  <si>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</si>
  <si>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</si>
  <si>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</si>
  <si>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</si>
  <si>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</si>
  <si>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</si>
  <si>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</si>
  <si>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</si>
  <si>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</si>
  <si>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</si>
  <si>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</si>
  <si>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</si>
  <si>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</si>
  <si>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</si>
  <si>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</si>
  <si>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</si>
  <si>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</si>
  <si>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</si>
  <si>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</si>
  <si>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</si>
  <si>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</si>
  <si>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</si>
  <si>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</si>
  <si>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</si>
  <si>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</si>
  <si>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</si>
  <si>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</si>
  <si>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</si>
  <si>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</si>
  <si>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</si>
  <si>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</si>
  <si>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</si>
  <si>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</si>
  <si>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</si>
  <si>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</si>
  <si>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</si>
  <si>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</si>
  <si>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</si>
  <si>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</si>
  <si>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</si>
  <si>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</si>
  <si>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</si>
  <si>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</si>
  <si>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</si>
  <si>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</si>
  <si>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</si>
  <si>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</si>
  <si>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</si>
  <si>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</si>
  <si>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</si>
  <si>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</si>
  <si>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</si>
  <si>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</si>
  <si>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</si>
  <si>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</si>
  <si>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</si>
  <si>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</si>
  <si>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</si>
  <si>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</si>
  <si>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</si>
  <si>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</si>
  <si>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</si>
  <si>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</si>
  <si>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</si>
  <si>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</si>
  <si>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</si>
  <si>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</si>
  <si>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</si>
  <si>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</si>
  <si>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</si>
  <si>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</si>
  <si>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</si>
  <si>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</si>
  <si>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</si>
  <si>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</si>
  <si>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</si>
  <si>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</si>
  <si>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</si>
  <si>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</si>
  <si>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</si>
  <si>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</si>
  <si>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</si>
  <si>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</si>
  <si>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</si>
  <si>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</si>
  <si>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</si>
  <si>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</si>
  <si>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</si>
  <si>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</si>
  <si>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</si>
  <si>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</si>
  <si>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</si>
  <si>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</si>
  <si>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</si>
  <si>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</si>
  <si>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</si>
  <si>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</si>
  <si>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</si>
  <si>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</si>
  <si>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</si>
  <si>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</si>
  <si>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</si>
  <si>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</si>
  <si>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</si>
  <si>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</si>
  <si>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</si>
  <si>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</si>
  <si>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</si>
  <si>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</si>
  <si>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</si>
  <si>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</si>
  <si>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</si>
  <si>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</si>
  <si>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</si>
  <si>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</si>
  <si>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</si>
  <si>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</si>
  <si>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</si>
  <si>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</si>
  <si>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</si>
  <si>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</si>
  <si>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</si>
  <si>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</si>
  <si>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</si>
  <si>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</si>
  <si>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</si>
  <si>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</si>
  <si>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</si>
  <si>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</si>
  <si>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</si>
  <si>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</si>
  <si>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</si>
  <si>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</si>
  <si>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</si>
  <si>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</si>
  <si>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</si>
  <si>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</si>
  <si>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</si>
  <si>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</si>
  <si>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</si>
  <si>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</si>
  <si>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</si>
  <si>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</si>
  <si>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</si>
  <si>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</si>
  <si>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</si>
  <si>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</si>
  <si>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</si>
  <si>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</si>
  <si>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</si>
  <si>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</si>
  <si>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</si>
  <si>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</si>
  <si>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</si>
  <si>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</si>
  <si>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</si>
  <si>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</si>
  <si>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</si>
  <si>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</si>
  <si>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</si>
  <si>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</si>
  <si>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</si>
  <si>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</si>
  <si>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</si>
  <si>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</si>
  <si>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</si>
  <si>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</si>
  <si>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</si>
  <si>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</si>
  <si>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</si>
  <si>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</si>
  <si>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</si>
  <si>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</si>
  <si>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</si>
  <si>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</si>
  <si>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</si>
  <si>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</si>
  <si>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</si>
  <si>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</si>
  <si>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</si>
  <si>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</si>
  <si>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</si>
  <si>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</si>
  <si>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</si>
  <si>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</si>
  <si>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</si>
  <si>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</si>
  <si>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</si>
  <si>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</si>
  <si>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</si>
  <si>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</si>
  <si>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</si>
  <si>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</si>
  <si>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</si>
  <si>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</si>
  <si>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</si>
  <si>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</si>
  <si>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</si>
  <si>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</si>
  <si>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</si>
  <si>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</si>
  <si>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</si>
  <si>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</si>
  <si>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</si>
  <si>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</si>
  <si>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</si>
  <si>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</si>
  <si>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</si>
  <si>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</si>
  <si>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</si>
  <si>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</si>
  <si>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</si>
  <si>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</si>
  <si>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</si>
  <si>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</si>
  <si>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</si>
  <si>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</si>
  <si>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</si>
  <si>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</si>
  <si>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</si>
  <si>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</si>
  <si>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</si>
  <si>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</si>
  <si>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</si>
  <si>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</si>
  <si>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</si>
  <si>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</si>
  <si>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</si>
  <si>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</si>
  <si>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</si>
  <si>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</si>
  <si>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</si>
  <si>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</si>
  <si>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</si>
  <si>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</si>
  <si>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</si>
  <si>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</si>
  <si>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</si>
  <si>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</si>
  <si>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</si>
  <si>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</si>
  <si>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</si>
  <si>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</si>
  <si>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</si>
  <si>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</si>
  <si>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</si>
  <si>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</si>
  <si>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</si>
  <si>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</si>
  <si>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</si>
  <si>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</si>
  <si>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</si>
  <si>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</si>
  <si>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</si>
  <si>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</si>
  <si>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</si>
  <si>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</si>
  <si>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</si>
  <si>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</si>
  <si>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</si>
  <si>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</si>
  <si>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</si>
  <si>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</si>
  <si>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</si>
  <si>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</si>
  <si>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</si>
  <si>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</si>
  <si>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</si>
  <si>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</si>
  <si>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</si>
  <si>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</si>
  <si>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</si>
  <si>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</si>
  <si>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</si>
  <si>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</si>
  <si>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</si>
  <si>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</si>
  <si>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</si>
  <si>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</si>
  <si>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</si>
  <si>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</si>
  <si>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</si>
  <si>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</si>
  <si>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</si>
  <si>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</si>
  <si>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</si>
  <si>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</si>
  <si>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</si>
  <si>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</si>
  <si>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</si>
  <si>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</si>
  <si>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</si>
  <si>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</si>
  <si>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</si>
  <si>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</si>
  <si>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</si>
  <si>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</si>
  <si>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</si>
  <si>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</si>
  <si>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</si>
  <si>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</si>
  <si>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</si>
  <si>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</si>
  <si>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</si>
  <si>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</si>
  <si>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</si>
  <si>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</si>
  <si>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</si>
  <si>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</si>
  <si>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</si>
  <si>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</si>
  <si>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</si>
  <si>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</si>
  <si>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</si>
  <si>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</si>
  <si>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</si>
  <si>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</si>
  <si>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</si>
  <si>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</si>
  <si>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</si>
  <si>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</si>
  <si>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</si>
  <si>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</si>
  <si>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</si>
  <si>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</si>
  <si>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</si>
  <si>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</si>
  <si>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</si>
  <si>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</si>
  <si>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</si>
  <si>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</si>
  <si>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</si>
  <si>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</si>
  <si>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</si>
  <si>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</si>
  <si>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</si>
  <si>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</si>
  <si>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</si>
  <si>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</si>
  <si>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</si>
  <si>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</si>
  <si>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</si>
  <si>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</si>
  <si>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</si>
  <si>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</si>
  <si>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</si>
  <si>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</si>
  <si>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</si>
  <si>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</si>
  <si>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</si>
  <si>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</si>
  <si>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</si>
  <si>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</si>
  <si>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</si>
  <si>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</si>
  <si>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</si>
  <si>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</si>
  <si>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</si>
  <si>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</si>
  <si>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</si>
  <si>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</si>
  <si>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</si>
  <si>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</si>
  <si>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</si>
  <si>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</si>
  <si>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</si>
  <si>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</si>
  <si>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</si>
  <si>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</si>
  <si>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</si>
  <si>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</si>
  <si>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</si>
  <si>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</si>
  <si>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</si>
  <si>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</si>
  <si>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</si>
  <si>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</si>
  <si>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</si>
  <si>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</si>
  <si>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</si>
  <si>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</si>
  <si>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</si>
  <si>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</si>
  <si>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</si>
  <si>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</si>
  <si>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</si>
  <si>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</si>
  <si>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</si>
  <si>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</si>
  <si>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</si>
  <si>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</si>
  <si>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</si>
  <si>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</si>
  <si>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</si>
  <si>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</si>
  <si>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</si>
  <si>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</si>
  <si>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</si>
  <si>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</si>
  <si>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</si>
  <si>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</si>
  <si>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</si>
  <si>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</si>
  <si>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</si>
  <si>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</si>
  <si>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</si>
  <si>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</si>
  <si>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</si>
  <si>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</si>
  <si>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</si>
  <si>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</si>
  <si>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</si>
  <si>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</si>
  <si>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</si>
  <si>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</si>
  <si>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</si>
  <si>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</si>
  <si>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</si>
  <si>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</si>
  <si>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</si>
  <si>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</si>
  <si>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</si>
  <si>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</si>
  <si>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</si>
  <si>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</si>
  <si>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</si>
  <si>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</si>
  <si>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</si>
  <si>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</si>
  <si>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</si>
  <si>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</si>
  <si>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</si>
  <si>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</si>
  <si>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</si>
  <si>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</si>
  <si>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</si>
  <si>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</si>
  <si>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</si>
  <si>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</si>
  <si>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</si>
  <si>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</si>
  <si>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</si>
  <si>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</si>
  <si>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</si>
  <si>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</si>
  <si>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</si>
  <si>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</si>
  <si>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</si>
  <si>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</si>
  <si>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</si>
  <si>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</si>
  <si>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</si>
  <si>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</si>
  <si>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</si>
  <si>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</si>
  <si>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</si>
  <si>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</si>
  <si>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</si>
  <si>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</si>
  <si>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</si>
  <si>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</si>
  <si>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</si>
  <si>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</si>
  <si>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</si>
  <si>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</si>
  <si>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</si>
  <si>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</si>
  <si>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</si>
  <si>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</si>
  <si>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</si>
  <si>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</si>
  <si>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</si>
  <si>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</si>
  <si>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</si>
  <si>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</si>
  <si>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</si>
  <si>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</si>
  <si>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</si>
  <si>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</si>
  <si>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</si>
  <si>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</si>
  <si>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</si>
  <si>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</si>
  <si>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</si>
  <si>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</si>
  <si>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</si>
  <si>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</si>
  <si>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</si>
  <si>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</si>
  <si>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</si>
  <si>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</si>
  <si>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</si>
  <si>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</si>
  <si>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</si>
  <si>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</si>
  <si>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</si>
  <si>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</si>
  <si>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</si>
  <si>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</si>
  <si>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</si>
  <si>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</si>
  <si>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</si>
  <si>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</si>
  <si>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</si>
  <si>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</si>
  <si>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</si>
  <si>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</si>
  <si>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</si>
  <si>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</si>
  <si>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</si>
  <si>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</si>
  <si>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</si>
  <si>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</si>
  <si>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</si>
  <si>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</si>
  <si>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</si>
  <si>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</si>
  <si>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</si>
  <si>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</si>
  <si>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</si>
  <si>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</si>
  <si>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</si>
  <si>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</si>
  <si>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</si>
  <si>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</si>
  <si>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</si>
  <si>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</si>
  <si>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</si>
  <si>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</si>
  <si>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</si>
  <si>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</si>
  <si>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</si>
  <si>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</si>
  <si>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</si>
  <si>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</si>
  <si>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</si>
  <si>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</si>
  <si>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</si>
  <si>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</si>
  <si>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</si>
  <si>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</si>
  <si>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</si>
  <si>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</si>
  <si>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</si>
  <si>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</si>
  <si>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</si>
  <si>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</si>
  <si>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</si>
  <si>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</si>
  <si>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</si>
  <si>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</si>
  <si>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</si>
  <si>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</si>
  <si>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</si>
  <si>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</si>
  <si>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</si>
  <si>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</si>
  <si>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</si>
  <si>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</si>
  <si>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</si>
  <si>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</si>
  <si>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</si>
  <si>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</si>
  <si>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</si>
  <si>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</si>
  <si>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</si>
  <si>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</si>
  <si>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</si>
  <si>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</si>
  <si>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</si>
  <si>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</si>
  <si>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</si>
  <si>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</si>
  <si>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</si>
  <si>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</si>
  <si>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</si>
  <si>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</si>
  <si>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</si>
  <si>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</si>
  <si>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</si>
  <si>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</si>
  <si>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</si>
  <si>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</si>
  <si>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</si>
  <si>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</si>
  <si>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</si>
  <si>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</si>
  <si>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</si>
  <si>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</si>
  <si>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</si>
  <si>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</si>
  <si>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</si>
  <si>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</si>
  <si>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</si>
  <si>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</si>
  <si>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</si>
  <si>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</si>
  <si>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</si>
  <si>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</si>
  <si>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</si>
  <si>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</si>
  <si>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</si>
  <si>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</si>
  <si>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</si>
  <si>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</si>
  <si>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</si>
  <si>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</si>
  <si>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</si>
  <si>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</si>
  <si>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</si>
  <si>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</si>
  <si>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</si>
  <si>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</si>
  <si>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</si>
  <si>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</si>
  <si>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</si>
  <si>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</si>
  <si>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</si>
  <si>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</si>
  <si>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</si>
  <si>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</si>
  <si>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</si>
  <si>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</si>
  <si>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</si>
  <si>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</si>
  <si>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</si>
  <si>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</si>
  <si>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</si>
  <si>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</si>
  <si>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</si>
  <si>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</si>
  <si>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</si>
  <si>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</si>
  <si>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</si>
  <si>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</si>
  <si>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</si>
  <si>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</si>
  <si>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</si>
  <si>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</si>
  <si>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</si>
  <si>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</si>
  <si>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</si>
  <si>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</si>
  <si>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</si>
  <si>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</si>
  <si>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</si>
  <si>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</si>
  <si>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</si>
  <si>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</si>
  <si>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</si>
  <si>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</si>
  <si>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</si>
  <si>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</si>
  <si>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</si>
  <si>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</si>
  <si>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</si>
  <si>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</si>
  <si>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</si>
  <si>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</si>
  <si>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</si>
  <si>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</si>
  <si>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</si>
  <si>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</si>
  <si>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</si>
  <si>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</si>
  <si>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</si>
  <si>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</si>
  <si>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</si>
  <si>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</si>
  <si>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</si>
  <si>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</si>
  <si>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</si>
  <si>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</si>
  <si>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</si>
  <si>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</si>
  <si>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</si>
  <si>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</si>
  <si>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</si>
  <si>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</si>
  <si>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</si>
  <si>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</si>
  <si>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</si>
  <si>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</si>
  <si>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</si>
  <si>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</si>
  <si>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</si>
  <si>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</si>
  <si>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</si>
  <si>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</si>
  <si>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</si>
  <si>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</si>
  <si>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</si>
  <si>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</si>
  <si>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</si>
  <si>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</si>
  <si>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</si>
  <si>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</si>
  <si>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</si>
  <si>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</si>
  <si>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</si>
  <si>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</si>
  <si>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</si>
  <si>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</si>
  <si>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</si>
  <si>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</si>
  <si>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</si>
  <si>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</si>
  <si>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</si>
  <si>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</si>
  <si>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</si>
  <si>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</si>
  <si>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</si>
  <si>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</si>
  <si>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</si>
  <si>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</si>
  <si>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</si>
  <si>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</si>
  <si>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</si>
  <si>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</si>
  <si>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</si>
  <si>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</si>
  <si>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</si>
  <si>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</si>
  <si>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</si>
  <si>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</si>
  <si>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</si>
  <si>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</si>
  <si>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</si>
  <si>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</si>
  <si>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</si>
  <si>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</si>
  <si>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</si>
  <si>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</si>
  <si>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</si>
  <si>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</si>
  <si>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</si>
  <si>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</si>
  <si>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</si>
  <si>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</si>
  <si>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</si>
  <si>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</si>
  <si>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</si>
  <si>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</si>
  <si>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</si>
  <si>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</si>
  <si>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</si>
  <si>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</si>
  <si>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</si>
  <si>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</si>
  <si>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</si>
  <si>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</si>
  <si>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</si>
  <si>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</si>
  <si>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</si>
  <si>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</si>
  <si>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</si>
  <si>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</si>
  <si>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</si>
  <si>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</si>
  <si>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</si>
  <si>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</si>
  <si>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</si>
  <si>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</si>
  <si>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</si>
  <si>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</si>
  <si>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</si>
  <si>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</si>
  <si>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</si>
  <si>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</si>
  <si>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</si>
  <si>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</si>
  <si>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</si>
  <si>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</si>
  <si>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</si>
  <si>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</si>
  <si>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</si>
  <si>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</si>
  <si>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</si>
  <si>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</si>
  <si>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</si>
  <si>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</si>
  <si>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</si>
  <si>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</si>
  <si>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</si>
  <si>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</si>
  <si>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</si>
  <si>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</si>
  <si>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</si>
  <si>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</si>
  <si>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</si>
  <si>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</si>
  <si>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</si>
  <si>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</si>
  <si>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</si>
  <si>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</si>
  <si>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</si>
  <si>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</si>
  <si>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</si>
  <si>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</si>
  <si>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</si>
  <si>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</si>
  <si>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</si>
  <si>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</si>
  <si>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</si>
  <si>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</si>
  <si>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</si>
  <si>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</si>
  <si>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</si>
  <si>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</si>
  <si>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</si>
  <si>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</si>
  <si>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</si>
  <si>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</si>
  <si>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</si>
  <si>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</si>
  <si>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</si>
  <si>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</si>
  <si>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</si>
  <si>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</si>
  <si>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</si>
  <si>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</si>
  <si>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</si>
  <si>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</si>
  <si>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</si>
  <si>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</si>
  <si>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</si>
  <si>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</si>
  <si>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</si>
  <si>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</si>
  <si>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</si>
  <si>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</si>
  <si>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</si>
  <si>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</si>
  <si>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</si>
  <si>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</si>
  <si>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</si>
  <si>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</si>
  <si>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</si>
  <si>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</si>
  <si>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</si>
  <si>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</si>
  <si>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</si>
  <si>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</si>
  <si>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</si>
  <si>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</si>
  <si>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</si>
  <si>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</si>
  <si>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</si>
  <si>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</si>
  <si>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</si>
  <si>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</si>
  <si>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</si>
  <si>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</si>
  <si>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</si>
  <si>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</si>
  <si>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</si>
  <si>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</si>
  <si>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</si>
  <si>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</si>
  <si>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</si>
  <si>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</si>
  <si>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</si>
  <si>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</si>
  <si>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</si>
  <si>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</si>
  <si>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</si>
  <si>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</si>
  <si>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</si>
  <si>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</si>
  <si>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</si>
  <si>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</si>
  <si>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</si>
  <si>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</si>
  <si>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</si>
  <si>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</si>
  <si>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</si>
  <si>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</si>
  <si>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</si>
  <si>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</si>
  <si>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</si>
  <si>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</si>
  <si>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</si>
  <si>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</si>
  <si>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</si>
  <si>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</si>
  <si>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</si>
  <si>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</si>
  <si>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</si>
  <si>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</si>
  <si>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</si>
  <si>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</si>
  <si>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</si>
  <si>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</si>
  <si>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</si>
  <si>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</si>
  <si>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</si>
  <si>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</si>
  <si>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</si>
  <si>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</si>
  <si>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</si>
  <si>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</si>
  <si>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</si>
  <si>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</si>
  <si>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</si>
  <si>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</si>
  <si>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</si>
  <si>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</si>
  <si>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</si>
  <si>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</si>
  <si>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</si>
  <si>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</si>
  <si>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</si>
  <si>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</si>
  <si>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</si>
  <si>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</si>
  <si>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</si>
  <si>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</si>
  <si>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</si>
  <si>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</si>
  <si>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</si>
  <si>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</si>
  <si>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</si>
  <si>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</si>
  <si>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</si>
  <si>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</si>
  <si>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</si>
  <si>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</si>
  <si>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</si>
  <si>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</si>
  <si>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</si>
  <si>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</si>
  <si>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</si>
  <si>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</si>
  <si>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</si>
  <si>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</si>
  <si>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</si>
  <si>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</si>
  <si>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</si>
  <si>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</si>
  <si>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</si>
  <si>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</si>
  <si>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</si>
  <si>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</si>
  <si>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</si>
  <si>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</si>
  <si>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</si>
  <si>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</si>
  <si>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</si>
  <si>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</si>
  <si>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</si>
  <si>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</si>
  <si>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</si>
  <si>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</si>
  <si>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</si>
  <si>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</si>
  <si>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</si>
  <si>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</si>
  <si>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</si>
  <si>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</si>
  <si>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</si>
  <si>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</si>
  <si>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</si>
  <si>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</si>
  <si>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</si>
  <si>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</si>
  <si>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</si>
  <si>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</si>
  <si>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</si>
  <si>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</si>
  <si>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</si>
  <si>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</si>
  <si>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</si>
  <si>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</si>
  <si>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</si>
  <si>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</si>
  <si>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</si>
  <si>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</si>
  <si>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</si>
  <si>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</si>
  <si>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</si>
  <si>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</si>
  <si>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</si>
  <si>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</si>
  <si>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</si>
  <si>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</si>
  <si>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</si>
  <si>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</si>
  <si>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</si>
  <si>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</si>
  <si>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</si>
  <si>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</si>
  <si>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</si>
  <si>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</si>
  <si>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</si>
  <si>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</si>
  <si>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</si>
  <si>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</si>
  <si>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</si>
  <si>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</si>
  <si>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</si>
  <si>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</si>
  <si>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</si>
  <si>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</si>
  <si>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</si>
  <si>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</si>
  <si>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</si>
  <si>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</si>
  <si>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</si>
  <si>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</si>
  <si>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</si>
  <si>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</si>
  <si>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</si>
  <si>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</si>
  <si>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</si>
  <si>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</si>
  <si>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</si>
  <si>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</si>
  <si>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</si>
  <si>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</si>
  <si>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</si>
  <si>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</si>
  <si>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</si>
  <si>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</si>
  <si>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</si>
  <si>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</si>
  <si>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</si>
  <si>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</si>
  <si>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</si>
  <si>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</si>
  <si>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</si>
  <si>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</si>
  <si>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</si>
  <si>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</si>
  <si>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</si>
  <si>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</si>
  <si>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</si>
  <si>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</si>
  <si>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</si>
  <si>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</si>
  <si>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</si>
  <si>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</si>
  <si>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</si>
  <si>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</si>
  <si>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</si>
  <si>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</si>
  <si>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</si>
  <si>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</si>
  <si>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</si>
  <si>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</si>
  <si>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</si>
  <si>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</si>
  <si>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</si>
  <si>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</si>
  <si>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</si>
  <si>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</si>
  <si>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</si>
  <si>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</si>
  <si>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</si>
  <si>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</si>
  <si>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</si>
  <si>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</si>
  <si>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</si>
  <si>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</si>
  <si>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</si>
  <si>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</si>
  <si>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</si>
  <si>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</si>
  <si>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</si>
  <si>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</si>
  <si>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</si>
  <si>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</si>
  <si>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</si>
  <si>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</si>
  <si>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</si>
  <si>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</si>
  <si>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</si>
  <si>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</si>
  <si>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</si>
  <si>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</si>
  <si>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</si>
  <si>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</si>
  <si>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</si>
  <si>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</si>
  <si>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</si>
  <si>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</si>
  <si>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</si>
  <si>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</si>
  <si>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</si>
  <si>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</si>
  <si>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</si>
  <si>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</si>
  <si>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</si>
  <si>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</si>
  <si>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</si>
  <si>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</si>
  <si>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</si>
  <si>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</si>
  <si>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</si>
  <si>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</si>
  <si>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</si>
  <si>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</si>
  <si>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</si>
  <si>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</si>
  <si>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</si>
  <si>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</si>
  <si>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</si>
  <si>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</si>
  <si>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</si>
  <si>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</si>
  <si>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</si>
  <si>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</si>
  <si>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</si>
  <si>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</si>
  <si>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</si>
  <si>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</si>
  <si>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</si>
  <si>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</si>
  <si>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</si>
  <si>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</si>
  <si>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</si>
  <si>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</si>
  <si>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</si>
  <si>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</si>
  <si>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</si>
  <si>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</si>
  <si>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</si>
  <si>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</si>
  <si>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</si>
  <si>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</si>
  <si>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</si>
  <si>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</si>
  <si>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</si>
  <si>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</si>
  <si>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</si>
  <si>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</si>
  <si>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</si>
  <si>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</si>
  <si>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</si>
  <si>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</si>
  <si>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</si>
  <si>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</si>
  <si>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</si>
  <si>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</si>
  <si>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</si>
  <si>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</si>
  <si>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</si>
  <si>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</si>
  <si>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</si>
  <si>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</si>
  <si>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</si>
  <si>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</si>
  <si>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</si>
  <si>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</si>
  <si>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</si>
  <si>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</si>
  <si>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</si>
  <si>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</si>
  <si>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</si>
  <si>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</si>
  <si>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</si>
  <si>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</si>
  <si>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</si>
  <si>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</si>
  <si>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</si>
  <si>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</si>
  <si>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</si>
  <si>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</si>
  <si>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</si>
  <si>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</si>
  <si>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</si>
  <si>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</si>
  <si>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</si>
  <si>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</si>
  <si>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</si>
  <si>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</si>
  <si>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</si>
  <si>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</si>
  <si>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</si>
  <si>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</si>
  <si>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</si>
  <si>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</si>
  <si>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</si>
  <si>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</si>
  <si>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</si>
  <si>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</si>
  <si>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</si>
  <si>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</si>
  <si>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</si>
  <si>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</si>
  <si>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</si>
  <si>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</si>
  <si>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</si>
  <si>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</si>
  <si>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</si>
  <si>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</si>
  <si>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</si>
  <si>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</si>
  <si>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</si>
  <si>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</si>
  <si>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</si>
  <si>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</si>
  <si>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</si>
  <si>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</si>
  <si>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</si>
  <si>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</si>
  <si>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</si>
  <si>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</si>
  <si>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</si>
  <si>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</si>
  <si>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</si>
  <si>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</si>
  <si>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</si>
  <si>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</si>
  <si>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</si>
  <si>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</si>
  <si>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</si>
  <si>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</si>
  <si>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</si>
  <si>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</si>
  <si>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</si>
  <si>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</si>
  <si>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</si>
  <si>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</si>
  <si>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</si>
  <si>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</si>
  <si>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</si>
  <si>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</si>
  <si>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</si>
  <si>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</si>
  <si>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</si>
  <si>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</si>
  <si>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</si>
  <si>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</si>
  <si>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</si>
  <si>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</si>
  <si>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</si>
  <si>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</si>
  <si>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</si>
  <si>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</si>
  <si>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</si>
  <si>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</si>
  <si>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</si>
  <si>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</si>
  <si>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</si>
  <si>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</si>
  <si>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</si>
  <si>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</si>
  <si>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</si>
  <si>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</si>
  <si>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</si>
  <si>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</si>
  <si>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</si>
  <si>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</si>
  <si>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</si>
  <si>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</si>
  <si>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</si>
  <si>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</si>
  <si>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</si>
  <si>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</si>
  <si>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</si>
  <si>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</si>
  <si>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</si>
  <si>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</si>
  <si>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</si>
  <si>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</si>
  <si>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</si>
  <si>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</si>
  <si>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</si>
  <si>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</si>
  <si>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</si>
  <si>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</si>
  <si>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</si>
  <si>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</si>
  <si>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</si>
  <si>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</si>
  <si>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</si>
  <si>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</si>
  <si>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</si>
  <si>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</si>
  <si>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</si>
  <si>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</si>
  <si>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</si>
  <si>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</si>
  <si>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</si>
  <si>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</si>
  <si>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</si>
  <si>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</si>
  <si>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</si>
  <si>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</si>
  <si>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</si>
  <si>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</si>
  <si>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</si>
  <si>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</si>
  <si>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</si>
  <si>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</si>
  <si>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</si>
  <si>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</si>
  <si>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</si>
  <si>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</si>
  <si>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</si>
  <si>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</si>
  <si>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</si>
  <si>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</si>
  <si>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</si>
  <si>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</si>
  <si>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</si>
  <si>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</si>
  <si>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</si>
  <si>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</si>
  <si>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</si>
  <si>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</si>
  <si>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</si>
  <si>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</si>
  <si>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</si>
  <si>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</si>
  <si>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</si>
  <si>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</si>
  <si>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</si>
  <si>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</si>
  <si>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</si>
  <si>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</si>
  <si>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</si>
  <si>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</si>
  <si>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</si>
  <si>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</si>
  <si>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</si>
  <si>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</si>
  <si>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</si>
  <si>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</si>
  <si>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</si>
  <si>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</si>
  <si>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</si>
  <si>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</si>
  <si>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</si>
  <si>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</si>
  <si>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</si>
  <si>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</si>
  <si>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</si>
  <si>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</si>
  <si>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</si>
  <si>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</si>
  <si>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</si>
  <si>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</si>
  <si>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</si>
  <si>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</si>
  <si>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</si>
  <si>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</si>
  <si>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</si>
  <si>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</si>
  <si>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</si>
  <si>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</si>
  <si>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</si>
  <si>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</si>
  <si>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</si>
  <si>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</si>
  <si>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</si>
  <si>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</si>
  <si>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</si>
  <si>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</si>
  <si>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</si>
  <si>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</si>
  <si>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</si>
  <si>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</si>
  <si>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</si>
  <si>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</si>
  <si>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</si>
  <si>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</si>
  <si>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</si>
  <si>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</si>
  <si>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</si>
  <si>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</si>
  <si>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</si>
  <si>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</si>
  <si>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</si>
  <si>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</si>
  <si>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</si>
  <si>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</si>
  <si>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</si>
  <si>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</si>
  <si>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</si>
  <si>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</si>
  <si>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</si>
  <si>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</si>
  <si>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</si>
  <si>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</si>
  <si>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</si>
  <si>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</si>
  <si>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</si>
  <si>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</si>
  <si>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</si>
  <si>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</si>
  <si>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</si>
  <si>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</si>
  <si>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</si>
  <si>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</si>
  <si>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</si>
  <si>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</si>
  <si>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</si>
  <si>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</si>
  <si>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</si>
  <si>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</si>
  <si>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</si>
  <si>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</si>
  <si>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</si>
  <si>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</si>
  <si>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</si>
  <si>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</si>
  <si>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</si>
  <si>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</si>
  <si>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</si>
  <si>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</si>
  <si>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</si>
  <si>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</si>
  <si>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</si>
  <si>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</si>
  <si>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</si>
  <si>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</si>
  <si>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</si>
  <si>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</si>
  <si>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</si>
  <si>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</si>
  <si>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</si>
  <si>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</si>
  <si>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</si>
  <si>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</si>
  <si>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</si>
  <si>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</si>
  <si>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</si>
  <si>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</si>
  <si>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</si>
  <si>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</si>
  <si>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</si>
  <si>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</si>
  <si>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</si>
  <si>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</si>
  <si>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</si>
  <si>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</si>
  <si>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</si>
  <si>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</si>
  <si>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</si>
  <si>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</si>
  <si>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</si>
  <si>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</si>
  <si>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</si>
  <si>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</si>
  <si>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</si>
  <si>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</si>
  <si>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</si>
  <si>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</si>
  <si>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</si>
  <si>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</si>
  <si>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</si>
  <si>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</si>
  <si>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</si>
  <si>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</si>
  <si>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</si>
  <si>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</si>
  <si>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</si>
  <si>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</si>
  <si>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</si>
  <si>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</si>
  <si>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</si>
  <si>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</si>
  <si>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</si>
  <si>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</si>
  <si>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</si>
  <si>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</si>
  <si>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</si>
  <si>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</si>
  <si>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</si>
  <si>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</si>
  <si>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</si>
  <si>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</si>
  <si>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</si>
  <si>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</si>
  <si>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</si>
  <si>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</si>
  <si>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</si>
  <si>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</si>
  <si>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</si>
  <si>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</si>
  <si>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</si>
  <si>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</si>
  <si>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</si>
  <si>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</si>
  <si>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</si>
  <si>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</si>
  <si>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</si>
  <si>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</si>
  <si>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</si>
  <si>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</si>
  <si>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</si>
  <si>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</si>
  <si>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</si>
  <si>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</si>
  <si>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</si>
  <si>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</si>
  <si>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</si>
  <si>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</si>
  <si>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</si>
  <si>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</si>
  <si>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</si>
  <si>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</si>
  <si>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</si>
  <si>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</si>
  <si>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</si>
  <si>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</si>
  <si>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</si>
  <si>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</si>
  <si>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</si>
  <si>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</si>
  <si>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</si>
  <si>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</si>
  <si>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</si>
  <si>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</si>
  <si>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</si>
  <si>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</si>
  <si>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</si>
  <si>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</si>
  <si>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</si>
  <si>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</si>
  <si>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</si>
  <si>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</si>
  <si>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</si>
  <si>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</si>
  <si>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</si>
  <si>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</si>
  <si>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</si>
  <si>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</si>
  <si>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</si>
  <si>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</si>
  <si>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</si>
  <si>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</si>
  <si>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</si>
  <si>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</si>
  <si>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</si>
  <si>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</si>
  <si>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</si>
  <si>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</si>
  <si>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</si>
  <si>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</si>
  <si>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</si>
  <si>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</si>
  <si>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</si>
  <si>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</si>
  <si>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</si>
  <si>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</si>
  <si>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</si>
  <si>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</si>
  <si>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</si>
  <si>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</si>
  <si>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</si>
  <si>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</si>
  <si>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</si>
  <si>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</si>
  <si>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</si>
  <si>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</si>
  <si>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</si>
  <si>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</si>
  <si>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</si>
  <si>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</si>
  <si>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</si>
  <si>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</si>
  <si>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</si>
  <si>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</si>
  <si>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</si>
  <si>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</si>
  <si>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</si>
  <si>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</si>
  <si>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</si>
  <si>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</si>
  <si>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</si>
  <si>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</si>
  <si>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</si>
  <si>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</si>
  <si>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</si>
  <si>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</si>
  <si>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</si>
  <si>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</si>
  <si>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</si>
  <si>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</si>
  <si>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</si>
  <si>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</si>
  <si>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</si>
  <si>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</si>
  <si>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</si>
  <si>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</si>
  <si>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</si>
  <si>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</si>
  <si>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</si>
  <si>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</si>
  <si>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</si>
  <si>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</si>
  <si>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</si>
  <si>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</si>
  <si>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</si>
  <si>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</si>
  <si>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</si>
  <si>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</si>
  <si>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</si>
  <si>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</si>
  <si>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</si>
  <si>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</si>
  <si>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</si>
  <si>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</si>
  <si>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</si>
  <si>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</si>
  <si>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</si>
  <si>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</si>
  <si>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</si>
  <si>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</si>
  <si>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</si>
  <si>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</si>
  <si>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</si>
  <si>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</si>
  <si>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</si>
  <si>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</si>
  <si>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</si>
  <si>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</si>
  <si>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</si>
  <si>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</si>
  <si>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</si>
  <si>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</si>
  <si>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</si>
  <si>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</si>
  <si>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</si>
  <si>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</si>
  <si>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</si>
  <si>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</si>
  <si>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</si>
  <si>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</si>
  <si>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</si>
  <si>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</si>
  <si>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</si>
  <si>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</si>
  <si>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</si>
  <si>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</si>
  <si>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</si>
  <si>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</si>
  <si>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</si>
  <si>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</si>
  <si>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</si>
  <si>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</si>
  <si>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</si>
  <si>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</si>
  <si>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</si>
  <si>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</si>
  <si>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</si>
  <si>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</si>
  <si>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</si>
  <si>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</si>
  <si>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</si>
  <si>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</si>
  <si>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</si>
  <si>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</si>
  <si>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</si>
  <si>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</si>
  <si>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</si>
  <si>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</si>
  <si>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</si>
  <si>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</si>
  <si>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</si>
  <si>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</si>
  <si>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</si>
  <si>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</si>
  <si>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</si>
  <si>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</si>
  <si>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</si>
  <si>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</si>
  <si>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</si>
  <si>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</si>
  <si>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</si>
  <si>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</si>
  <si>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</si>
  <si>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</si>
  <si>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</si>
  <si>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</si>
  <si>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</si>
  <si>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</si>
  <si>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</si>
  <si>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</si>
  <si>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</si>
  <si>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</si>
  <si>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</si>
  <si>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</si>
  <si>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</si>
  <si>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</si>
  <si>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</si>
  <si>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</si>
  <si>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</si>
  <si>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</si>
  <si>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</si>
  <si>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</si>
  <si>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</si>
  <si>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</si>
  <si>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</si>
  <si>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</si>
  <si>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</si>
  <si>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</si>
  <si>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</si>
  <si>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</si>
  <si>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</si>
  <si>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</si>
  <si>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</si>
  <si>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</si>
  <si>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</si>
  <si>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</si>
  <si>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</si>
  <si>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</si>
  <si>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</si>
  <si>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</si>
  <si>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</si>
  <si>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</si>
  <si>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</si>
  <si>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</si>
  <si>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</si>
  <si>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</si>
  <si>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</si>
  <si>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</si>
  <si>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</si>
  <si>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</si>
  <si>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</si>
  <si>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</si>
  <si>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</si>
  <si>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</si>
  <si>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</si>
  <si>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</si>
  <si>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</si>
  <si>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</si>
  <si>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</si>
  <si>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</si>
  <si>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</si>
  <si>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</si>
  <si>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</si>
  <si>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</si>
  <si>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</si>
  <si>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</si>
  <si>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</si>
  <si>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</si>
  <si>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</si>
  <si>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</si>
  <si>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</si>
  <si>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</si>
  <si>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</si>
  <si>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</si>
  <si>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</si>
  <si>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</si>
  <si>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</si>
  <si>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</si>
  <si>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</si>
  <si>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</si>
  <si>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</si>
  <si>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</si>
  <si>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</si>
  <si>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</si>
  <si>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</si>
  <si>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</si>
  <si>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</si>
  <si>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</si>
  <si>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</si>
  <si>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</si>
  <si>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</si>
  <si>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</si>
  <si>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</si>
  <si>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</si>
  <si>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</si>
  <si>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</si>
  <si>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</si>
  <si>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</si>
  <si>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</si>
  <si>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</si>
  <si>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</si>
  <si>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</si>
  <si>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</si>
  <si>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</si>
  <si>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</si>
  <si>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</si>
  <si>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</si>
  <si>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</si>
  <si>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</si>
  <si>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</si>
  <si>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</si>
  <si>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</si>
  <si>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</si>
  <si>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</si>
  <si>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</si>
  <si>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</si>
  <si>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</si>
  <si>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</si>
  <si>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</si>
  <si>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</si>
  <si>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</si>
  <si>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</si>
  <si>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</si>
  <si>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</si>
  <si>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</si>
  <si>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</si>
  <si>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</si>
  <si>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</si>
  <si>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</si>
  <si>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</si>
  <si>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</si>
  <si>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</si>
  <si>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</si>
  <si>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</si>
  <si>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</si>
  <si>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</si>
  <si>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</si>
  <si>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</si>
  <si>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</si>
  <si>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</si>
  <si>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</si>
  <si>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</si>
  <si>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</si>
  <si>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</si>
  <si>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</si>
  <si>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</si>
  <si>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</si>
  <si>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</si>
  <si>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</si>
  <si>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</si>
  <si>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</si>
  <si>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</si>
  <si>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</si>
  <si>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</si>
  <si>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</si>
  <si>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</si>
  <si>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</si>
  <si>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</si>
  <si>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</si>
  <si>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</si>
  <si>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</si>
  <si>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</si>
  <si>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</si>
  <si>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</si>
  <si>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</si>
  <si>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</si>
  <si>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</si>
  <si>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</si>
  <si>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</si>
  <si>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</si>
  <si>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</si>
  <si>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</si>
  <si>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</si>
  <si>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</si>
  <si>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</si>
  <si>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</si>
  <si>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</si>
  <si>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</si>
  <si>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</si>
  <si>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</si>
  <si>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</si>
  <si>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</si>
  <si>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</si>
  <si>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</si>
  <si>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</si>
  <si>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</si>
  <si>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</si>
  <si>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</si>
  <si>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</si>
  <si>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</si>
  <si>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</si>
  <si>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</si>
  <si>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</si>
  <si>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</si>
  <si>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</si>
  <si>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</si>
  <si>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</si>
  <si>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</si>
  <si>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</si>
  <si>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</si>
  <si>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</si>
  <si>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</si>
  <si>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</si>
  <si>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</si>
  <si>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</si>
  <si>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</si>
  <si>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</si>
  <si>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</si>
  <si>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</si>
  <si>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</si>
  <si>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</si>
  <si>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</si>
  <si>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</si>
  <si>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</si>
  <si>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</si>
  <si>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</si>
  <si>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</si>
  <si>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</si>
  <si>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</si>
  <si>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</si>
  <si>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</si>
  <si>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</si>
  <si>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</si>
  <si>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</si>
  <si>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</si>
  <si>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</si>
  <si>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</si>
  <si>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</si>
  <si>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</si>
  <si>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</si>
  <si>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</si>
  <si>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</si>
  <si>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</si>
  <si>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</si>
  <si>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</si>
  <si>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</si>
  <si>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</si>
  <si>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</si>
  <si>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</si>
  <si>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</si>
  <si>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</si>
  <si>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</si>
  <si>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</si>
  <si>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</si>
  <si>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</si>
  <si>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</si>
  <si>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</si>
  <si>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</si>
  <si>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</si>
  <si>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</si>
  <si>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</si>
  <si>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</si>
  <si>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</si>
  <si>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</si>
  <si>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</si>
  <si>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</si>
  <si>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</si>
  <si>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</si>
  <si>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</si>
  <si>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</si>
  <si>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</si>
  <si>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</si>
  <si>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</si>
  <si>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</si>
  <si>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</si>
  <si>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</si>
  <si>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</si>
  <si>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</si>
  <si>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</si>
  <si>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</si>
  <si>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</si>
  <si>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</si>
  <si>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</si>
  <si>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</si>
  <si>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</si>
  <si>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</si>
  <si>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</si>
  <si>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</si>
  <si>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</si>
  <si>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</si>
  <si>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</si>
  <si>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</si>
  <si>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</si>
  <si>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</si>
  <si>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</si>
  <si>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</si>
  <si>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</si>
  <si>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</si>
  <si>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</si>
  <si>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</si>
  <si>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</si>
  <si>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</si>
  <si>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</si>
  <si>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</si>
  <si>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</si>
  <si>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</si>
  <si>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</si>
  <si>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</si>
  <si>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</si>
  <si>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</si>
  <si>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</si>
  <si>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</si>
  <si>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</si>
  <si>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</si>
  <si>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</si>
  <si>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</si>
  <si>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</si>
  <si>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</si>
  <si>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</si>
  <si>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</si>
  <si>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</si>
  <si>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</si>
  <si>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</si>
  <si>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</si>
  <si>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</si>
  <si>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</si>
  <si>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</si>
  <si>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</si>
  <si>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</si>
  <si>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</si>
  <si>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</si>
  <si>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</si>
  <si>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</si>
  <si>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</si>
  <si>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</si>
  <si>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</si>
  <si>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</si>
  <si>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</si>
  <si>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</si>
  <si>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</si>
  <si>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</si>
  <si>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</si>
  <si>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</si>
  <si>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</si>
  <si>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</si>
  <si>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</si>
  <si>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</si>
  <si>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</si>
  <si>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</si>
  <si>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</si>
  <si>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</si>
  <si>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</si>
  <si>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</si>
  <si>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</si>
  <si>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</si>
  <si>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</si>
  <si>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</si>
  <si>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</si>
  <si>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</si>
  <si>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</si>
  <si>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</si>
  <si>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</si>
  <si>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</si>
  <si>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</si>
  <si>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</si>
  <si>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</si>
  <si>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</si>
  <si>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</si>
  <si>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</si>
  <si>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</si>
  <si>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</si>
  <si>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</si>
  <si>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</si>
  <si>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</si>
  <si>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</si>
  <si>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</si>
  <si>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</si>
  <si>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</si>
  <si>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</si>
  <si>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</si>
  <si>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</si>
  <si>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</si>
  <si>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</si>
  <si>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</si>
  <si>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</si>
  <si>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</si>
  <si>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</si>
  <si>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</si>
  <si>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</si>
  <si>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</si>
  <si>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</si>
  <si>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</si>
  <si>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</si>
  <si>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</si>
  <si>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</si>
  <si>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</si>
  <si>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</si>
  <si>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</si>
  <si>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</si>
  <si>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</si>
  <si>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</si>
  <si>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</si>
  <si>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</si>
  <si>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</si>
  <si>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</si>
  <si>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</si>
  <si>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</si>
  <si>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</si>
  <si>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</si>
  <si>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</si>
  <si>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</si>
  <si>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</si>
  <si>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</si>
  <si>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</si>
  <si>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</si>
  <si>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</si>
  <si>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</si>
  <si>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</si>
  <si>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</si>
  <si>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</si>
  <si>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</si>
  <si>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</si>
  <si>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</si>
  <si>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</si>
  <si>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</si>
  <si>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</si>
  <si>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</si>
  <si>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</si>
  <si>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</si>
  <si>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</si>
  <si>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</si>
  <si>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</si>
  <si>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</si>
  <si>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</si>
  <si>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</si>
  <si>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</si>
  <si>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</si>
  <si>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</si>
  <si>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</si>
  <si>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</si>
  <si>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</si>
  <si>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</si>
  <si>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</si>
  <si>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</si>
  <si>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</si>
  <si>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</si>
  <si>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</si>
  <si>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</si>
  <si>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</si>
  <si>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</si>
  <si>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</si>
  <si>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</si>
  <si>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</si>
  <si>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</si>
  <si>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</si>
  <si>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</si>
  <si>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</si>
  <si>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</si>
  <si>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</si>
  <si>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</si>
  <si>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</si>
  <si>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</si>
  <si>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</si>
  <si>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</si>
  <si>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</si>
  <si>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</si>
  <si>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</si>
  <si>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</si>
  <si>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</si>
  <si>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</si>
  <si>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</si>
  <si>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</si>
  <si>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</si>
  <si>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</si>
  <si>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</si>
  <si>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</si>
  <si>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</si>
  <si>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</si>
  <si>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</si>
  <si>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</si>
  <si>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</si>
  <si>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</si>
  <si>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</si>
  <si>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</si>
  <si>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</si>
  <si>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</si>
  <si>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</si>
  <si>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</si>
  <si>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</si>
  <si>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</si>
  <si>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</si>
  <si>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</si>
  <si>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</si>
  <si>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</si>
  <si>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</si>
  <si>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</si>
  <si>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</si>
  <si>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</si>
  <si>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</si>
  <si>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</si>
  <si>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</si>
  <si>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</si>
  <si>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</si>
  <si>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</si>
  <si>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</si>
  <si>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</si>
  <si>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</si>
  <si>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</si>
  <si>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</si>
  <si>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</si>
  <si>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</si>
  <si>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</si>
  <si>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</si>
  <si>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</si>
  <si>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</si>
  <si>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</si>
  <si>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</si>
  <si>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</si>
  <si>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</si>
  <si>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</si>
  <si>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</si>
  <si>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</si>
  <si>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</si>
  <si>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</si>
  <si>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</si>
  <si>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</si>
  <si>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</si>
  <si>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</si>
  <si>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</si>
  <si>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</si>
  <si>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</si>
  <si>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</si>
  <si>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</si>
  <si>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</si>
  <si>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</si>
  <si>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</si>
  <si>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</si>
  <si>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</si>
  <si>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</si>
  <si>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</si>
  <si>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</si>
  <si>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</si>
  <si>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</si>
  <si>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</si>
  <si>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</si>
  <si>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</si>
  <si>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</si>
  <si>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</si>
  <si>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</si>
  <si>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</si>
  <si>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</si>
  <si>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</si>
  <si>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</si>
  <si>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</si>
  <si>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</si>
  <si>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</si>
  <si>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</si>
  <si>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</si>
  <si>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</si>
  <si>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</si>
  <si>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</si>
  <si>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</si>
  <si>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</si>
  <si>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</si>
  <si>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</si>
  <si>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</si>
  <si>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</si>
  <si>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</si>
  <si>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</si>
  <si>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</si>
  <si>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</si>
  <si>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</si>
  <si>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</si>
  <si>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</si>
  <si>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</si>
  <si>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</si>
  <si>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</si>
  <si>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</si>
  <si>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</si>
  <si>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</si>
  <si>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</si>
  <si>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</si>
  <si>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</si>
  <si>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</si>
  <si>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</si>
  <si>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</si>
  <si>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</si>
  <si>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</si>
  <si>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</si>
  <si>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</si>
  <si>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</si>
  <si>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</si>
  <si>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</si>
  <si>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</si>
  <si>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</si>
  <si>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</si>
  <si>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</si>
  <si>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</si>
  <si>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</si>
  <si>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</si>
  <si>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</si>
  <si>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</si>
  <si>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</si>
  <si>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</si>
  <si>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</si>
  <si>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</si>
  <si>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</si>
  <si>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</si>
  <si>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</si>
  <si>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</si>
  <si>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</si>
  <si>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</si>
  <si>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</si>
  <si>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</si>
  <si>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</si>
  <si>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</si>
  <si>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</si>
  <si>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</si>
  <si>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</si>
  <si>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</si>
  <si>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</si>
  <si>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</si>
  <si>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</si>
  <si>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</si>
  <si>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</si>
  <si>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</si>
  <si>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</si>
  <si>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</si>
  <si>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</si>
  <si>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</si>
  <si>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</si>
  <si>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</si>
  <si>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</si>
  <si>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</si>
  <si>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</si>
  <si>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</si>
  <si>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</si>
  <si>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</si>
  <si>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</si>
  <si>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</si>
  <si>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</si>
  <si>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</si>
  <si>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</si>
  <si>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</si>
  <si>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</si>
  <si>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</si>
  <si>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</si>
  <si>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</si>
  <si>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</si>
  <si>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</si>
  <si>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</si>
  <si>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</si>
  <si>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</si>
  <si>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</si>
  <si>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</si>
  <si>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</si>
  <si>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</si>
  <si>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</si>
  <si>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</si>
  <si>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</si>
  <si>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</si>
  <si>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</si>
  <si>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</si>
  <si>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</si>
  <si>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</si>
  <si>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</si>
  <si>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</si>
  <si>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</si>
  <si>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</si>
  <si>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</si>
  <si>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</si>
  <si>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</si>
  <si>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</si>
  <si>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</si>
  <si>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</si>
  <si>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</si>
  <si>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</si>
  <si>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</si>
  <si>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</si>
  <si>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</si>
  <si>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</si>
  <si>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</si>
  <si>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</si>
  <si>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</si>
  <si>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</si>
  <si>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</si>
  <si>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</si>
  <si>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</si>
  <si>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</si>
  <si>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</si>
  <si>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</si>
  <si>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</si>
  <si>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</si>
  <si>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</si>
  <si>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</si>
  <si>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</si>
  <si>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</si>
  <si>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</si>
  <si>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</si>
  <si>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</si>
  <si>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</si>
  <si>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</si>
  <si>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</si>
  <si>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</si>
  <si>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</si>
  <si>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</si>
  <si>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</si>
  <si>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</si>
  <si>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</si>
  <si>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</si>
  <si>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</si>
  <si>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</si>
  <si>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</si>
  <si>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</si>
  <si>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</si>
  <si>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</si>
  <si>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</si>
  <si>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</si>
  <si>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</si>
  <si>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</si>
  <si>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</si>
  <si>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</si>
  <si>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</si>
  <si>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</si>
  <si>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</si>
  <si>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</si>
  <si>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</si>
  <si>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</si>
  <si>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</si>
  <si>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</si>
  <si>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</si>
  <si>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</si>
  <si>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</si>
  <si>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</si>
  <si>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</si>
  <si>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</si>
  <si>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</si>
  <si>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</si>
  <si>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</si>
  <si>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</si>
  <si>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</si>
  <si>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</si>
  <si>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</si>
  <si>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</si>
  <si>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</si>
  <si>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</si>
  <si>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</si>
  <si>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</si>
  <si>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</si>
  <si>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</si>
  <si>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</si>
  <si>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</si>
  <si>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</si>
  <si>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</si>
  <si>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</si>
  <si>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</si>
  <si>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</si>
  <si>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</si>
  <si>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</si>
  <si>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</si>
  <si>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</si>
  <si>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</si>
  <si>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</si>
  <si>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</si>
  <si>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</si>
  <si>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</si>
  <si>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</si>
  <si>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</si>
  <si>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</si>
  <si>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</si>
  <si>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</si>
  <si>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</si>
  <si>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</si>
  <si>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</si>
  <si>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</si>
  <si>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</si>
  <si>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</si>
  <si>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</si>
  <si>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</si>
  <si>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</si>
  <si>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</si>
  <si>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</si>
  <si>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</si>
  <si>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</si>
  <si>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</si>
  <si>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</si>
  <si>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</si>
  <si>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</si>
  <si>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</si>
  <si>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</si>
  <si>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</si>
  <si>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</si>
  <si>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</si>
  <si>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</si>
  <si>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</si>
  <si>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</si>
  <si>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</si>
  <si>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</si>
  <si>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</si>
  <si>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</si>
  <si>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</si>
  <si>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</si>
  <si>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</si>
  <si>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</si>
  <si>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</si>
  <si>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</si>
  <si>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</si>
  <si>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</si>
  <si>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</si>
  <si>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</si>
  <si>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</si>
  <si>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</si>
  <si>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</si>
  <si>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</si>
  <si>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</si>
  <si>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</si>
  <si>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</si>
  <si>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</si>
  <si>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</si>
  <si>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</si>
  <si>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</si>
  <si>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</si>
  <si>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</si>
  <si>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</si>
  <si>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</si>
  <si>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</si>
  <si>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</si>
  <si>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</si>
  <si>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</si>
  <si>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</si>
  <si>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</si>
  <si>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</si>
  <si>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</si>
  <si>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</si>
  <si>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</si>
  <si>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</si>
  <si>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</si>
  <si>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</si>
  <si>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</si>
  <si>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</si>
  <si>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</si>
  <si>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</si>
  <si>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</si>
  <si>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</si>
  <si>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</si>
  <si>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</si>
  <si>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</si>
  <si>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</si>
  <si>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</si>
  <si>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</si>
  <si>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</si>
  <si>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</si>
  <si>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</si>
  <si>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</si>
  <si>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</si>
  <si>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</si>
  <si>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</si>
  <si>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</si>
  <si>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</si>
  <si>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</si>
  <si>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</si>
  <si>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</si>
  <si>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</si>
  <si>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</si>
  <si>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</si>
  <si>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</si>
  <si>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</si>
  <si>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</si>
  <si>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</si>
  <si>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</si>
  <si>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</si>
  <si>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</si>
  <si>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</si>
  <si>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</si>
  <si>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</si>
  <si>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</si>
  <si>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</si>
  <si>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</si>
  <si>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</si>
  <si>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</si>
  <si>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</si>
  <si>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</si>
  <si>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</si>
  <si>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</si>
  <si>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</si>
  <si>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</si>
  <si>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</si>
  <si>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</si>
  <si>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</si>
  <si>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</si>
  <si>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</si>
  <si>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</si>
  <si>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</si>
  <si>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</si>
  <si>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</si>
  <si>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</si>
  <si>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</si>
  <si>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</si>
  <si>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</si>
  <si>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</si>
  <si>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</si>
  <si>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</si>
  <si>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</si>
  <si>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</si>
  <si>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</si>
  <si>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</si>
  <si>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</si>
  <si>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</si>
  <si>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</si>
  <si>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</si>
  <si>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</si>
  <si>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</si>
  <si>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</si>
  <si>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</si>
  <si>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</si>
  <si>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</si>
  <si>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</si>
  <si>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</si>
  <si>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</si>
  <si>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</si>
  <si>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</si>
  <si>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</si>
  <si>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</si>
  <si>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</si>
  <si>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</si>
  <si>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</si>
  <si>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</si>
  <si>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</si>
  <si>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</si>
  <si>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</si>
  <si>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</si>
  <si>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</si>
  <si>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</si>
  <si>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</si>
  <si>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</si>
  <si>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</si>
  <si>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</si>
  <si>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</si>
  <si>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</si>
  <si>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</si>
  <si>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</si>
  <si>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</si>
  <si>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</si>
  <si>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</si>
  <si>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</si>
  <si>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</si>
  <si>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</si>
  <si>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</si>
  <si>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</si>
  <si>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</si>
  <si>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</si>
  <si>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</si>
  <si>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</si>
  <si>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</si>
  <si>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</si>
  <si>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</si>
  <si>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</si>
  <si>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</si>
  <si>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</si>
  <si>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</si>
  <si>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</si>
  <si>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</si>
  <si>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</si>
  <si>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</si>
  <si>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</si>
  <si>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</si>
  <si>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</si>
  <si>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</si>
  <si>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</si>
  <si>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</si>
  <si>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</si>
  <si>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</si>
  <si>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</si>
  <si>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</si>
  <si>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</si>
  <si>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</si>
  <si>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</si>
  <si>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</si>
  <si>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</si>
  <si>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</si>
  <si>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</si>
  <si>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</si>
  <si>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</si>
  <si>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</si>
  <si>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</si>
  <si>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</si>
  <si>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</si>
  <si>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</si>
  <si>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</si>
  <si>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</si>
  <si>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</si>
  <si>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</si>
  <si>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</si>
  <si>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</si>
  <si>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</si>
  <si>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</si>
  <si>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</si>
  <si>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</si>
  <si>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</si>
  <si>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</si>
  <si>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</si>
  <si>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</si>
  <si>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</si>
  <si>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</si>
  <si>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</si>
  <si>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</si>
  <si>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</si>
  <si>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</si>
  <si>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</si>
  <si>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</si>
  <si>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</si>
  <si>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</si>
  <si>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</si>
  <si>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</si>
  <si>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</si>
  <si>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</si>
  <si>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</si>
  <si>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</si>
  <si>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</si>
  <si>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</si>
  <si>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</si>
  <si>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</si>
  <si>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</si>
  <si>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</si>
  <si>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</si>
  <si>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</si>
  <si>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</si>
  <si>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</si>
  <si>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</si>
  <si>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</si>
  <si>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</si>
  <si>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</si>
  <si>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</si>
  <si>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</si>
  <si>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</si>
  <si>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</si>
  <si>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</si>
  <si>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</si>
  <si>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</si>
  <si>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</si>
  <si>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</si>
  <si>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</si>
  <si>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</si>
  <si>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</si>
  <si>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</si>
  <si>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</si>
  <si>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</si>
  <si>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</si>
  <si>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</si>
  <si>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</si>
  <si>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</si>
  <si>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</si>
  <si>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</si>
  <si>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</si>
  <si>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</si>
  <si>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</si>
  <si>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</si>
  <si>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</si>
  <si>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</si>
  <si>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</si>
  <si>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</si>
  <si>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</si>
  <si>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</si>
  <si>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</si>
  <si>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</si>
  <si>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</si>
  <si>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</si>
  <si>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</si>
  <si>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</si>
  <si>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</si>
  <si>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</si>
  <si>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</si>
  <si>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</si>
  <si>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</si>
  <si>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</si>
  <si>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</si>
  <si>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</si>
  <si>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</si>
  <si>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</si>
  <si>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</si>
  <si>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</si>
  <si>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</si>
  <si>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</si>
  <si>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</si>
  <si>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</si>
  <si>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</si>
  <si>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</si>
  <si>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</si>
  <si>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</si>
  <si>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</si>
  <si>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</si>
  <si>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</si>
  <si>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</si>
  <si>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</si>
  <si>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</si>
  <si>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</si>
  <si>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</si>
  <si>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</si>
  <si>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</si>
  <si>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</si>
  <si>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</si>
  <si>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</si>
  <si>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</si>
  <si>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</si>
  <si>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</si>
  <si>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</si>
  <si>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</si>
  <si>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</si>
  <si>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</si>
  <si>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</si>
  <si>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</si>
  <si>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</si>
  <si>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</si>
  <si>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</si>
  <si>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</si>
  <si>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</si>
  <si>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</si>
  <si>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</si>
  <si>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</si>
  <si>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</si>
  <si>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</si>
  <si>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</si>
  <si>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</si>
  <si>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</si>
  <si>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</si>
  <si>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</si>
  <si>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</si>
  <si>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</si>
  <si>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</si>
  <si>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</si>
  <si>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</si>
  <si>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</si>
  <si>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</si>
  <si>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</si>
  <si>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</si>
  <si>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</si>
  <si>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</si>
  <si>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</si>
  <si>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</si>
  <si>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</si>
  <si>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</si>
  <si>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</si>
  <si>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</si>
  <si>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</si>
  <si>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</si>
  <si>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</si>
  <si>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</si>
  <si>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</si>
  <si>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</si>
  <si>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</si>
  <si>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</si>
  <si>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</si>
  <si>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</si>
  <si>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</si>
  <si>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</si>
  <si>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</si>
  <si>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</si>
  <si>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</si>
  <si>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</si>
  <si>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</si>
  <si>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</si>
  <si>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</si>
  <si>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</si>
  <si>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</si>
  <si>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</si>
  <si>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</si>
  <si>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</si>
  <si>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</si>
  <si>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</si>
  <si>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</si>
  <si>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</si>
  <si>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</si>
  <si>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</si>
  <si>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</si>
  <si>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</si>
  <si>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</si>
  <si>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</si>
  <si>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</si>
  <si>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</si>
  <si>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</si>
  <si>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</si>
  <si>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</si>
  <si>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</si>
  <si>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</si>
  <si>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</si>
  <si>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</si>
  <si>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</si>
  <si>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</si>
  <si>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</si>
  <si>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</si>
  <si>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</si>
  <si>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</si>
  <si>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</si>
  <si>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</si>
  <si>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</si>
  <si>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</si>
  <si>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</si>
  <si>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</si>
  <si>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</si>
  <si>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</si>
  <si>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</si>
  <si>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</si>
  <si>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</si>
  <si>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</si>
  <si>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</si>
  <si>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</si>
  <si>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</si>
  <si>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</si>
  <si>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</si>
  <si>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</si>
  <si>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</si>
  <si>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</si>
  <si>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</si>
  <si>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</si>
  <si>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</si>
  <si>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</si>
  <si>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</si>
  <si>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</si>
  <si>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</si>
  <si>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</si>
  <si>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</si>
  <si>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</si>
  <si>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</si>
  <si>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</si>
  <si>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</si>
  <si>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</si>
  <si>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</si>
  <si>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</si>
  <si>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</si>
  <si>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</si>
  <si>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</si>
  <si>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</si>
  <si>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</si>
  <si>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</si>
  <si>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</si>
  <si>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</si>
  <si>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</si>
  <si>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</si>
  <si>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</si>
  <si>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</si>
  <si>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</si>
  <si>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</si>
  <si>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</si>
  <si>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</si>
  <si>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</si>
  <si>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</si>
  <si>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</si>
  <si>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</si>
  <si>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</si>
  <si>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</si>
  <si>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</si>
  <si>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</si>
  <si>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</si>
  <si>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</si>
  <si>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</si>
  <si>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</si>
  <si>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</si>
  <si>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</si>
  <si>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</si>
  <si>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</si>
  <si>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</si>
  <si>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</si>
  <si>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</si>
  <si>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</si>
  <si>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</si>
  <si>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</si>
  <si>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</si>
  <si>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</si>
  <si>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</si>
  <si>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</si>
  <si>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</si>
  <si>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</si>
  <si>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</si>
  <si>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</si>
  <si>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</si>
  <si>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</si>
  <si>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</si>
  <si>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</si>
  <si>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</si>
  <si>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</si>
  <si>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</si>
  <si>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</si>
  <si>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</si>
  <si>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</si>
  <si>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</si>
  <si>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</si>
  <si>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</si>
  <si>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</si>
  <si>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</si>
  <si>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</si>
  <si>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</si>
  <si>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</si>
  <si>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</si>
  <si>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</si>
  <si>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</si>
  <si>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</si>
  <si>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</si>
  <si>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</si>
  <si>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</si>
  <si>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</si>
  <si>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</si>
  <si>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</si>
  <si>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</si>
  <si>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</si>
  <si>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</si>
  <si>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</si>
  <si>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</si>
  <si>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</si>
  <si>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</si>
  <si>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</si>
  <si>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</si>
  <si>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</si>
  <si>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</si>
  <si>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</si>
  <si>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</si>
  <si>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</si>
  <si>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</si>
  <si>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</si>
  <si>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</si>
  <si>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</si>
  <si>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</si>
  <si>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</si>
  <si>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</si>
  <si>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</si>
  <si>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</si>
  <si>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</si>
  <si>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</si>
  <si>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</si>
  <si>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</si>
  <si>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</si>
  <si>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</si>
  <si>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</si>
  <si>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</si>
  <si>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</si>
  <si>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</si>
  <si>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</si>
  <si>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</si>
  <si>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</si>
  <si>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</si>
  <si>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</si>
  <si>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</si>
  <si>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</si>
  <si>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</si>
  <si>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</si>
  <si>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</si>
  <si>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</si>
  <si>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</si>
  <si>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</si>
  <si>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</si>
  <si>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</si>
  <si>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</si>
  <si>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</si>
  <si>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</si>
  <si>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</si>
  <si>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</si>
  <si>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</si>
  <si>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</si>
  <si>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</si>
  <si>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</si>
  <si>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</si>
  <si>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</si>
  <si>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</si>
  <si>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</si>
  <si>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</si>
  <si>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</si>
  <si>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</si>
  <si>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</si>
  <si>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</si>
  <si>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</si>
  <si>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</si>
  <si>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</si>
  <si>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</si>
  <si>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</si>
  <si>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</si>
  <si>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</si>
  <si>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</si>
  <si>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</si>
  <si>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</si>
  <si>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</si>
  <si>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</si>
  <si>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</si>
  <si>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</si>
  <si>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</si>
  <si>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</si>
  <si>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</si>
  <si>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</si>
  <si>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</si>
  <si>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</si>
  <si>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</si>
  <si>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</si>
  <si>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</si>
  <si>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</si>
  <si>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</si>
  <si>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</si>
  <si>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</si>
  <si>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</si>
  <si>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</si>
  <si>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</si>
  <si>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</si>
  <si>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</si>
  <si>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</si>
  <si>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</si>
  <si>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</si>
  <si>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</si>
  <si>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</si>
  <si>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</si>
  <si>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</si>
  <si>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</si>
  <si>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</si>
  <si>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</si>
  <si>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</si>
  <si>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</si>
  <si>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</si>
  <si>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</si>
  <si>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</si>
  <si>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</si>
  <si>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</si>
  <si>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</si>
  <si>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</si>
  <si>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</si>
  <si>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</si>
  <si>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</si>
  <si>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</si>
  <si>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</si>
  <si>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</si>
  <si>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</si>
  <si>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</si>
  <si>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</si>
  <si>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</si>
  <si>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</si>
  <si>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</si>
  <si>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</si>
  <si>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</si>
  <si>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</si>
  <si>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</si>
  <si>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</si>
  <si>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</si>
  <si>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</si>
  <si>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</si>
  <si>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</si>
  <si>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</si>
  <si>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</si>
  <si>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</si>
  <si>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</si>
  <si>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</si>
  <si>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</si>
  <si>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</si>
  <si>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</si>
  <si>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</si>
  <si>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</si>
  <si>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</si>
  <si>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</si>
  <si>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</si>
  <si>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</si>
  <si>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</si>
  <si>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</si>
  <si>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</si>
  <si>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</si>
  <si>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</si>
  <si>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</si>
  <si>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</si>
  <si>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</si>
  <si>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</si>
  <si>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</si>
  <si>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</si>
  <si>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</si>
  <si>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</si>
  <si>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</si>
  <si>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</si>
  <si>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</si>
  <si>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</si>
  <si>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</si>
  <si>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</si>
  <si>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</si>
  <si>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</si>
  <si>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</si>
  <si>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</si>
  <si>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</si>
  <si>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</si>
  <si>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</si>
  <si>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</si>
  <si>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</si>
  <si>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</si>
  <si>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</si>
  <si>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</si>
  <si>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</si>
  <si>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</si>
  <si>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</si>
  <si>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</si>
  <si>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</si>
  <si>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</si>
  <si>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</si>
  <si>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</si>
  <si>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</si>
  <si>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</si>
  <si>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</si>
  <si>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</si>
  <si>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</si>
  <si>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</si>
  <si>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</si>
  <si>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</si>
  <si>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</si>
  <si>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</si>
  <si>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</si>
  <si>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</si>
  <si>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</si>
  <si>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</si>
  <si>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</si>
  <si>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</si>
  <si>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</si>
  <si>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</si>
  <si>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</si>
  <si>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</si>
  <si>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</si>
  <si>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</si>
  <si>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</si>
  <si>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</si>
  <si>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</si>
  <si>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</si>
  <si>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</si>
  <si>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</si>
  <si>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</si>
  <si>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</si>
  <si>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</si>
  <si>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</si>
  <si>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</si>
  <si>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</si>
  <si>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</si>
  <si>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</si>
  <si>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</si>
  <si>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</si>
  <si>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</si>
  <si>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</si>
  <si>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</si>
  <si>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</si>
  <si>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</si>
  <si>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</si>
  <si>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</si>
  <si>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</si>
  <si>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</si>
  <si>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</si>
  <si>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</si>
  <si>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</si>
  <si>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</si>
  <si>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</si>
  <si>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</si>
  <si>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</si>
  <si>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</si>
  <si>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</si>
  <si>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</si>
  <si>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</si>
  <si>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</si>
  <si>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</si>
  <si>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</si>
  <si>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</si>
  <si>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</si>
  <si>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</si>
  <si>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</si>
  <si>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</si>
  <si>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</si>
  <si>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</si>
  <si>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</si>
  <si>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</si>
  <si>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</si>
  <si>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</si>
  <si>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</si>
  <si>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</si>
  <si>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</si>
  <si>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</si>
  <si>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</si>
  <si>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</si>
  <si>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</si>
  <si>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</si>
  <si>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</si>
  <si>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</si>
  <si>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</si>
  <si>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</si>
  <si>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</si>
  <si>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</si>
  <si>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</si>
  <si>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</si>
  <si>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</si>
  <si>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</si>
  <si>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</si>
  <si>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</si>
  <si>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</si>
  <si>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</si>
  <si>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</si>
  <si>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</si>
  <si>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</si>
  <si>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</si>
  <si>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</si>
  <si>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</si>
  <si>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</si>
  <si>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</si>
  <si>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</si>
  <si>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</si>
  <si>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</si>
  <si>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</si>
  <si>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</si>
  <si>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</si>
  <si>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</si>
  <si>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</si>
  <si>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</si>
  <si>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</si>
  <si>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</si>
  <si>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</si>
  <si>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</si>
  <si>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</si>
  <si>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</si>
  <si>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</si>
  <si>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</si>
  <si>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</si>
  <si>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</si>
  <si>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</si>
  <si>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</si>
  <si>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</si>
  <si>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</si>
  <si>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</si>
  <si>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</si>
  <si>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</si>
  <si>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</si>
  <si>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</si>
  <si>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</si>
  <si>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</si>
  <si>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</si>
  <si>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</si>
  <si>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</si>
  <si>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</si>
  <si>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</si>
  <si>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</si>
  <si>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</si>
  <si>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</si>
  <si>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</si>
  <si>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</si>
  <si>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</si>
  <si>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</si>
  <si>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</si>
  <si>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</si>
  <si>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</si>
  <si>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</si>
  <si>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</si>
  <si>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</si>
  <si>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</si>
  <si>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</si>
  <si>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</si>
  <si>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</si>
  <si>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</si>
  <si>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</si>
  <si>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</si>
  <si>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</si>
  <si>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</si>
  <si>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</si>
  <si>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</si>
  <si>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</si>
  <si>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</si>
  <si>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</si>
  <si>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</si>
  <si>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</si>
  <si>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</si>
  <si>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</si>
  <si>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</si>
  <si>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</si>
  <si>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</si>
  <si>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</si>
  <si>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</si>
  <si>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</si>
  <si>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</si>
  <si>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</si>
  <si>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</si>
  <si>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</si>
  <si>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</si>
  <si>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</si>
  <si>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</si>
  <si>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</si>
  <si>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</si>
  <si>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</si>
  <si>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</si>
  <si>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</si>
  <si>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</si>
  <si>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</si>
  <si>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</si>
  <si>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</si>
  <si>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</si>
  <si>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</si>
  <si>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</si>
  <si>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</si>
  <si>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</si>
  <si>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</si>
  <si>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</si>
  <si>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</si>
  <si>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</si>
  <si>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</si>
  <si>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</si>
  <si>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</si>
  <si>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</si>
  <si>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</si>
  <si>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</si>
  <si>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</si>
  <si>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</si>
  <si>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</si>
  <si>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</si>
  <si>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</si>
  <si>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</si>
  <si>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</si>
  <si>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</si>
  <si>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</si>
  <si>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</si>
  <si>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</si>
  <si>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</si>
  <si>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</si>
  <si>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</si>
  <si>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</si>
  <si>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</si>
  <si>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</si>
  <si>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</si>
  <si>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</si>
  <si>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</si>
  <si>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</si>
  <si>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</si>
  <si>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</si>
  <si>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</si>
  <si>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</si>
  <si>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</si>
  <si>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</si>
  <si>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</si>
  <si>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</si>
  <si>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</si>
  <si>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</si>
  <si>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</si>
  <si>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</si>
  <si>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</si>
  <si>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</si>
  <si>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</si>
  <si>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</si>
  <si>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</si>
  <si>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</si>
  <si>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</si>
  <si>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</si>
  <si>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</si>
  <si>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</si>
  <si>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</si>
  <si>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</si>
  <si>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</si>
  <si>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</si>
  <si>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</si>
  <si>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</si>
  <si>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</si>
  <si>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</si>
  <si>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</si>
  <si>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</si>
  <si>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</si>
  <si>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</si>
  <si>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</si>
  <si>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</si>
  <si>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</si>
  <si>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</si>
  <si>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</si>
  <si>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</si>
  <si>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</si>
  <si>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</si>
  <si>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</si>
  <si>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</si>
  <si>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</si>
  <si>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</si>
  <si>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</si>
  <si>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</si>
  <si>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</si>
  <si>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</si>
  <si>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</si>
  <si>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</si>
  <si>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</si>
  <si>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</si>
  <si>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</si>
  <si>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</si>
  <si>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</si>
  <si>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</si>
  <si>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</si>
  <si>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</si>
  <si>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</si>
  <si>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</si>
  <si>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</si>
  <si>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</si>
  <si>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</si>
  <si>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</si>
  <si>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</si>
  <si>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</si>
  <si>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</si>
  <si>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</si>
  <si>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</si>
  <si>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</si>
  <si>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</si>
  <si>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</si>
  <si>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</si>
  <si>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</si>
  <si>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</si>
  <si>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</si>
  <si>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</si>
  <si>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</si>
  <si>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</si>
  <si>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</si>
  <si>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</si>
  <si>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</si>
  <si>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</si>
  <si>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</si>
  <si>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</si>
  <si>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</si>
  <si>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</si>
  <si>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</si>
  <si>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</si>
  <si>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</si>
  <si>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</si>
  <si>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</si>
  <si>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</si>
  <si>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</si>
  <si>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</si>
  <si>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</si>
  <si>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</si>
  <si>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</si>
  <si>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</si>
  <si>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</si>
  <si>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</si>
  <si>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</si>
  <si>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</si>
  <si>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</si>
  <si>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</si>
  <si>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</si>
  <si>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</si>
  <si>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</si>
  <si>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</si>
  <si>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</si>
  <si>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</si>
  <si>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</si>
  <si>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</si>
  <si>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</si>
  <si>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</si>
  <si>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</si>
  <si>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</si>
  <si>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</si>
  <si>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</si>
  <si>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</si>
  <si>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</si>
  <si>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</si>
  <si>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</si>
  <si>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</si>
  <si>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</si>
  <si>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</si>
  <si>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</si>
  <si>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</si>
  <si>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</si>
  <si>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</si>
  <si>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</si>
  <si>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</si>
  <si>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</si>
  <si>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</si>
  <si>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</si>
  <si>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</si>
  <si>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</si>
  <si>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</si>
  <si>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</si>
  <si>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</si>
  <si>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</si>
  <si>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</si>
  <si>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</si>
  <si>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</si>
  <si>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</si>
  <si>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</si>
  <si>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</si>
  <si>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</si>
  <si>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</si>
  <si>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</si>
  <si>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</si>
  <si>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</si>
  <si>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</si>
  <si>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</si>
  <si>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</si>
  <si>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</si>
  <si>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</si>
  <si>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</si>
  <si>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</si>
  <si>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</si>
  <si>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</si>
  <si>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</si>
  <si>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</si>
  <si>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</si>
  <si>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</si>
  <si>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</si>
  <si>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</si>
  <si>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</si>
  <si>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</si>
  <si>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</si>
  <si>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</si>
  <si>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</si>
  <si>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</si>
  <si>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</si>
  <si>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</si>
  <si>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</si>
  <si>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</si>
  <si>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</si>
  <si>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</si>
  <si>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</si>
  <si>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</si>
  <si>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</si>
  <si>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</si>
  <si>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</si>
  <si>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</si>
  <si>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</si>
  <si>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</si>
  <si>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</si>
  <si>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</si>
  <si>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</si>
  <si>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</si>
  <si>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</si>
  <si>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</si>
  <si>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</si>
  <si>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</si>
  <si>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</si>
  <si>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</si>
  <si>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</si>
  <si>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</si>
  <si>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</si>
  <si>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</si>
  <si>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</si>
  <si>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</si>
  <si>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</si>
  <si>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</si>
  <si>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</si>
  <si>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</si>
  <si>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</si>
  <si>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</si>
  <si>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</si>
  <si>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</si>
  <si>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</si>
  <si>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</si>
  <si>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</si>
  <si>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</si>
  <si>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</si>
  <si>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</si>
  <si>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</si>
  <si>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</si>
  <si>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</si>
  <si>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</si>
  <si>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</si>
  <si>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</si>
  <si>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</si>
  <si>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</si>
  <si>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</si>
  <si>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</si>
  <si>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</si>
  <si>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</si>
  <si>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</si>
  <si>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</si>
  <si>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</si>
  <si>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</si>
  <si>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</si>
  <si>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</si>
  <si>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</si>
  <si>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</si>
  <si>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</si>
  <si>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</si>
  <si>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</si>
  <si>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</si>
  <si>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</si>
  <si>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</si>
  <si>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</si>
  <si>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</si>
  <si>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</si>
  <si>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</si>
  <si>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</si>
  <si>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</si>
  <si>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</si>
  <si>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</si>
  <si>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</si>
  <si>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</si>
  <si>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</si>
  <si>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</si>
  <si>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</si>
  <si>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</si>
  <si>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</si>
  <si>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</si>
  <si>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</si>
  <si>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</si>
  <si>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</si>
  <si>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</si>
  <si>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</si>
  <si>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</si>
  <si>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</si>
  <si>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</si>
  <si>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</si>
  <si>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</si>
  <si>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</si>
  <si>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</si>
  <si>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</si>
  <si>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</si>
  <si>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</si>
  <si>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</si>
  <si>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</si>
  <si>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</si>
  <si>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</si>
  <si>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</si>
  <si>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</si>
  <si>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</si>
  <si>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</si>
  <si>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</si>
  <si>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</si>
  <si>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</si>
  <si>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</si>
  <si>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</si>
  <si>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</si>
  <si>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</si>
  <si>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</si>
  <si>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</si>
  <si>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</si>
  <si>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</si>
  <si>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</si>
  <si>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</si>
  <si>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</si>
  <si>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</si>
  <si>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</si>
  <si>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</si>
  <si>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</si>
  <si>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</si>
  <si>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</si>
  <si>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</si>
  <si>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</si>
  <si>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</si>
  <si>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</si>
  <si>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</si>
  <si>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</si>
  <si>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</si>
  <si>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</si>
  <si>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</si>
  <si>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</si>
  <si>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</si>
  <si>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</si>
  <si>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</si>
  <si>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</si>
  <si>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</si>
  <si>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</si>
  <si>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</si>
  <si>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</si>
  <si>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</si>
  <si>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</si>
  <si>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</si>
  <si>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</si>
  <si>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</si>
  <si>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</si>
  <si>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</si>
  <si>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</si>
  <si>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</si>
  <si>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</si>
  <si>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</si>
  <si>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</si>
  <si>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</si>
  <si>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</si>
  <si>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</si>
  <si>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</si>
  <si>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</si>
  <si>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</si>
  <si>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</si>
  <si>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</si>
  <si>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</si>
  <si>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</si>
  <si>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</si>
  <si>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</si>
  <si>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</si>
  <si>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</si>
  <si>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</si>
  <si>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</si>
  <si>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</si>
  <si>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</si>
  <si>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</si>
  <si>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</si>
  <si>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</si>
  <si>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</si>
  <si>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</si>
  <si>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</si>
  <si>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</si>
  <si>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</si>
  <si>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</si>
  <si>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</si>
  <si>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</si>
  <si>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</si>
  <si>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</si>
  <si>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</si>
  <si>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</si>
  <si>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</si>
  <si>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</si>
  <si>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</si>
  <si>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</si>
  <si>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</si>
  <si>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</si>
  <si>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</si>
  <si>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</si>
  <si>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</si>
  <si>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</si>
  <si>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</si>
  <si>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</si>
  <si>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</si>
  <si>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</si>
  <si>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</si>
  <si>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</si>
  <si>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</si>
  <si>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</si>
  <si>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</si>
  <si>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</si>
  <si>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</si>
  <si>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</si>
  <si>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</si>
  <si>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</si>
  <si>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</si>
  <si>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</si>
  <si>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</si>
  <si>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</si>
  <si>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</si>
  <si>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</si>
  <si>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</si>
  <si>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</si>
  <si>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</si>
  <si>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</si>
  <si>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</si>
  <si>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</si>
  <si>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</si>
  <si>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</si>
  <si>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</si>
  <si>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</si>
  <si>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</si>
  <si>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</si>
  <si>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</si>
  <si>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</si>
  <si>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</si>
  <si>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</si>
  <si>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</si>
  <si>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</si>
  <si>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</si>
  <si>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</si>
  <si>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</si>
  <si>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</si>
  <si>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</si>
  <si>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</si>
  <si>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</si>
  <si>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</si>
  <si>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</si>
  <si>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</si>
  <si>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</si>
  <si>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</si>
  <si>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</si>
  <si>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</si>
  <si>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</si>
  <si>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</si>
  <si>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</si>
  <si>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</si>
  <si>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</si>
  <si>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</si>
  <si>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</si>
  <si>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</si>
  <si>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</si>
  <si>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</si>
  <si>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</si>
  <si>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</si>
  <si>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</si>
  <si>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</si>
  <si>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</si>
  <si>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</si>
  <si>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</si>
  <si>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</si>
  <si>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</si>
  <si>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</si>
  <si>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</si>
  <si>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</si>
  <si>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</si>
  <si>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</si>
  <si>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</si>
  <si>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</si>
  <si>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</si>
  <si>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</si>
  <si>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</si>
  <si>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</si>
  <si>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</si>
  <si>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</si>
  <si>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</si>
  <si>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</si>
  <si>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</si>
  <si>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</si>
  <si>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</si>
  <si>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</si>
  <si>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</si>
  <si>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</si>
  <si>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</si>
  <si>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</si>
  <si>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</si>
  <si>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</si>
  <si>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</si>
  <si>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</si>
  <si>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</si>
  <si>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</si>
  <si>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</si>
  <si>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</si>
  <si>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</si>
  <si>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</si>
  <si>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</si>
  <si>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</si>
  <si>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</si>
  <si>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</si>
  <si>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</si>
  <si>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</si>
  <si>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</si>
  <si>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</si>
  <si>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</si>
  <si>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</si>
  <si>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</si>
  <si>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</si>
  <si>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</si>
  <si>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</si>
  <si>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</si>
  <si>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</si>
  <si>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</si>
  <si>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</si>
  <si>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</si>
  <si>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</si>
  <si>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</si>
  <si>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</si>
  <si>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</si>
  <si>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</si>
  <si>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</si>
  <si>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</si>
  <si>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</si>
  <si>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</si>
  <si>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</si>
  <si>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</si>
  <si>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</si>
  <si>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</si>
  <si>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</si>
  <si>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</si>
  <si>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</si>
  <si>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</si>
  <si>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</si>
  <si>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</si>
  <si>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</si>
  <si>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</si>
  <si>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</si>
  <si>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</si>
  <si>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</si>
  <si>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</si>
  <si>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</si>
  <si>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</si>
  <si>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</si>
  <si>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</si>
  <si>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</si>
  <si>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</si>
  <si>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</si>
  <si>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</si>
  <si>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</si>
  <si>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</si>
  <si>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</si>
  <si>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</si>
  <si>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</si>
  <si>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</si>
  <si>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</si>
  <si>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</si>
  <si>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</si>
  <si>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</si>
  <si>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</si>
  <si>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</si>
  <si>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</si>
  <si>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</si>
  <si>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</si>
  <si>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</si>
  <si>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</si>
  <si>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</si>
  <si>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</si>
  <si>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</si>
  <si>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</si>
  <si>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</si>
  <si>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</si>
  <si>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</si>
  <si>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</si>
  <si>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</si>
  <si>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</si>
  <si>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</si>
  <si>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</si>
  <si>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</si>
  <si>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</si>
  <si>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</si>
  <si>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</si>
  <si>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</si>
  <si>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</si>
  <si>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</si>
  <si>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</si>
  <si>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</si>
  <si>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</si>
  <si>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</si>
  <si>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</si>
  <si>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</si>
  <si>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</si>
  <si>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</si>
  <si>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</si>
  <si>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</si>
  <si>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</si>
  <si>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</si>
  <si>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</si>
  <si>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</si>
  <si>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</si>
  <si>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</si>
  <si>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</si>
  <si>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</si>
  <si>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</si>
  <si>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</si>
  <si>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</si>
  <si>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</si>
  <si>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</si>
  <si>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</si>
  <si>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</si>
  <si>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</si>
  <si>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</si>
  <si>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</si>
  <si>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</si>
  <si>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</si>
  <si>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</si>
  <si>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</si>
  <si>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</si>
  <si>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</si>
  <si>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</si>
  <si>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</si>
  <si>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</si>
  <si>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</si>
  <si>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</si>
  <si>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</si>
  <si>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</si>
  <si>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</si>
  <si>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</si>
  <si>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</si>
  <si>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</si>
  <si>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</si>
  <si>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</si>
  <si>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</si>
  <si>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</si>
  <si>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</si>
  <si>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</si>
  <si>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</si>
  <si>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</si>
  <si>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</si>
  <si>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</si>
  <si>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</si>
  <si>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</si>
  <si>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</si>
  <si>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</si>
  <si>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</si>
  <si>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</si>
  <si>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</si>
  <si>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</si>
  <si>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</si>
  <si>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</si>
  <si>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</si>
  <si>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</si>
  <si>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</si>
  <si>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</si>
  <si>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</si>
  <si>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</si>
  <si>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</si>
  <si>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</si>
  <si>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</si>
  <si>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</si>
  <si>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</si>
  <si>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</si>
  <si>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</si>
  <si>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</si>
  <si>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</si>
  <si>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</si>
  <si>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</si>
  <si>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</si>
  <si>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</si>
  <si>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</si>
  <si>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</si>
  <si>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</si>
  <si>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</si>
  <si>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</si>
  <si>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</si>
  <si>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</si>
  <si>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</si>
  <si>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</si>
  <si>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</si>
  <si>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</si>
  <si>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</si>
  <si>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</si>
  <si>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</si>
  <si>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</si>
  <si>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</si>
  <si>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</si>
  <si>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</si>
  <si>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</si>
  <si>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</si>
  <si>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</si>
  <si>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</si>
  <si>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</si>
  <si>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</si>
  <si>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</si>
  <si>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</si>
  <si>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</si>
  <si>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</si>
  <si>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</si>
  <si>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</si>
  <si>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</si>
  <si>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</si>
  <si>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</si>
  <si>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</si>
  <si>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</si>
  <si>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</si>
  <si>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</si>
  <si>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</si>
  <si>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</si>
  <si>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</si>
  <si>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</si>
  <si>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</si>
  <si>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</si>
  <si>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</si>
  <si>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</si>
  <si>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</si>
  <si>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</si>
  <si>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</si>
  <si>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</si>
  <si>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</si>
  <si>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</si>
  <si>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</si>
  <si>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</si>
  <si>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</si>
  <si>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</si>
  <si>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</si>
  <si>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</si>
  <si>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</si>
  <si>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</si>
  <si>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</si>
  <si>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</si>
  <si>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</si>
  <si>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</si>
  <si>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</si>
  <si>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</si>
  <si>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</si>
  <si>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</si>
  <si>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</si>
  <si>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</si>
  <si>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</si>
  <si>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</si>
  <si>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</si>
  <si>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</si>
  <si>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</si>
  <si>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</si>
  <si>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</si>
  <si>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</si>
  <si>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</si>
  <si>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</si>
  <si>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</si>
  <si>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</si>
  <si>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</si>
  <si>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</si>
  <si>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</si>
  <si>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</si>
  <si>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</si>
  <si>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</si>
  <si>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</si>
  <si>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</si>
  <si>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</si>
  <si>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</si>
  <si>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</si>
  <si>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</si>
  <si>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</si>
  <si>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</si>
  <si>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</si>
  <si>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</si>
  <si>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</si>
  <si>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</si>
  <si>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</si>
  <si>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</si>
  <si>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</si>
  <si>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</si>
  <si>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</si>
  <si>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</si>
  <si>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</si>
  <si>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</si>
  <si>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</si>
  <si>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</si>
  <si>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</si>
  <si>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</si>
  <si>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</si>
  <si>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</si>
  <si>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</si>
  <si>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</si>
  <si>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</si>
  <si>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</si>
  <si>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</si>
  <si>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</si>
  <si>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</si>
  <si>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</si>
  <si>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</si>
  <si>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</si>
  <si>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</si>
  <si>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</si>
  <si>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</si>
  <si>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</si>
  <si>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</si>
  <si>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</si>
  <si>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</si>
  <si>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</si>
  <si>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</si>
  <si>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</si>
  <si>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</si>
  <si>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</si>
  <si>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</si>
  <si>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</si>
  <si>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</si>
  <si>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</si>
  <si>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</si>
  <si>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</si>
  <si>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</si>
  <si>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</si>
  <si>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</si>
  <si>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</si>
  <si>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</si>
  <si>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</si>
  <si>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</si>
  <si>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</si>
  <si>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</si>
  <si>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</si>
  <si>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</si>
  <si>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</si>
  <si>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</si>
  <si>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</si>
  <si>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</si>
  <si>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</si>
  <si>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</si>
  <si>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</si>
  <si>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</si>
  <si>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</si>
  <si>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</si>
  <si>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</si>
  <si>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</si>
  <si>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</si>
  <si>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</si>
  <si>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</si>
  <si>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</si>
  <si>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</si>
  <si>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</si>
  <si>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</si>
  <si>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</si>
  <si>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</si>
  <si>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</si>
  <si>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</si>
  <si>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</si>
  <si>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</si>
  <si>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</si>
  <si>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</si>
  <si>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</si>
  <si>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</si>
  <si>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</si>
  <si>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</si>
  <si>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</si>
  <si>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</si>
  <si>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</si>
  <si>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</si>
  <si>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</si>
  <si>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</si>
  <si>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</si>
  <si>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</si>
  <si>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</si>
  <si>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</si>
  <si>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</si>
  <si>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</si>
  <si>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</si>
  <si>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</si>
  <si>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</si>
  <si>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</si>
  <si>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</si>
  <si>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</si>
  <si>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</si>
  <si>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</si>
  <si>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</si>
  <si>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</si>
  <si>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</si>
  <si>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</si>
  <si>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</si>
  <si>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</si>
  <si>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</si>
  <si>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</si>
  <si>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</si>
  <si>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</si>
  <si>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</si>
  <si>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</si>
  <si>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</si>
  <si>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</si>
  <si>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</si>
  <si>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</si>
  <si>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</si>
  <si>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</si>
  <si>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</si>
  <si>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</si>
  <si>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</si>
  <si>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</si>
  <si>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</si>
  <si>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</si>
  <si>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</si>
  <si>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</si>
  <si>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</si>
  <si>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</si>
  <si>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</si>
  <si>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</si>
  <si>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</si>
  <si>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</si>
  <si>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</si>
  <si>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</si>
  <si>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</si>
  <si>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</si>
  <si>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</si>
  <si>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</si>
  <si>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</si>
  <si>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</si>
  <si>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</si>
  <si>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</si>
  <si>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</si>
  <si>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</si>
  <si>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</si>
  <si>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</si>
  <si>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</si>
  <si>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</si>
  <si>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</si>
  <si>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</si>
  <si>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</si>
  <si>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</si>
  <si>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</si>
  <si>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</si>
  <si>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</si>
  <si>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</si>
  <si>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</si>
  <si>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</si>
  <si>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</si>
  <si>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</si>
  <si>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</si>
  <si>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</si>
  <si>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</si>
  <si>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</si>
  <si>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</si>
  <si>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</si>
  <si>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</si>
  <si>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</si>
  <si>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</si>
  <si>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</si>
  <si>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</si>
  <si>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</si>
  <si>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</si>
  <si>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</si>
  <si>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</si>
  <si>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</si>
  <si>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</si>
  <si>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</si>
  <si>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</si>
  <si>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</si>
  <si>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</si>
  <si>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</si>
  <si>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</si>
  <si>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</si>
  <si>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</si>
  <si>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</si>
  <si>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</si>
  <si>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</si>
  <si>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</si>
  <si>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</si>
  <si>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</si>
  <si>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</si>
  <si>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</si>
  <si>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</si>
  <si>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</si>
  <si>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</si>
  <si>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</si>
  <si>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</si>
  <si>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</si>
  <si>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</si>
  <si>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</si>
  <si>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</si>
  <si>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</si>
  <si>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</si>
  <si>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</si>
  <si>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</si>
  <si>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</si>
  <si>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</si>
  <si>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</si>
  <si>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</si>
  <si>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</si>
  <si>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</si>
  <si>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</si>
  <si>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</si>
  <si>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</si>
  <si>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</si>
  <si>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</si>
  <si>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</si>
  <si>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</si>
  <si>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</si>
  <si>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</si>
  <si>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</si>
  <si>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</si>
  <si>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</si>
  <si>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</si>
  <si>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</si>
  <si>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</si>
  <si>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</si>
  <si>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</si>
  <si>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</si>
  <si>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</si>
  <si>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</si>
  <si>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</si>
  <si>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</si>
  <si>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</si>
  <si>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</si>
  <si>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</si>
  <si>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</si>
  <si>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</si>
  <si>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</si>
  <si>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</si>
  <si>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</si>
  <si>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</si>
  <si>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</si>
  <si>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</si>
  <si>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</si>
  <si>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</si>
  <si>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</si>
  <si>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</si>
  <si>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</si>
  <si>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</si>
  <si>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</si>
  <si>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</si>
  <si>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</si>
  <si>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</si>
  <si>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</si>
  <si>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</si>
  <si>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</si>
  <si>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</si>
  <si>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</si>
  <si>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</si>
  <si>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</si>
  <si>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</si>
  <si>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</si>
  <si>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</si>
  <si>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</si>
  <si>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</si>
  <si>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</si>
  <si>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</si>
  <si>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</si>
  <si>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</si>
  <si>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</si>
  <si>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</si>
  <si>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</si>
  <si>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</si>
  <si>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</si>
  <si>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</si>
  <si>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</si>
  <si>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</si>
  <si>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</si>
  <si>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</si>
  <si>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</si>
  <si>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</si>
  <si>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</si>
  <si>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</si>
  <si>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</si>
  <si>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</si>
  <si>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</si>
  <si>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</si>
  <si>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</si>
  <si>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</si>
  <si>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</si>
  <si>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</si>
  <si>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</si>
  <si>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</si>
  <si>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</si>
  <si>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</si>
  <si>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</si>
  <si>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</si>
  <si>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</si>
  <si>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</si>
  <si>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</si>
  <si>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</si>
  <si>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</si>
  <si>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</si>
  <si>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</si>
  <si>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</si>
  <si>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</si>
  <si>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</si>
  <si>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</si>
  <si>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</si>
  <si>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</si>
  <si>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</si>
  <si>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</si>
  <si>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</si>
  <si>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</si>
  <si>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</si>
  <si>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</si>
  <si>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</si>
  <si>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</si>
  <si>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</si>
  <si>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</si>
  <si>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</si>
  <si>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</si>
  <si>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</si>
  <si>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</si>
  <si>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</si>
  <si>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</si>
  <si>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</si>
  <si>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</si>
  <si>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</si>
  <si>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</si>
  <si>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</si>
  <si>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</si>
  <si>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</si>
  <si>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</si>
  <si>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</si>
  <si>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</si>
  <si>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</si>
  <si>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</si>
  <si>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</si>
  <si>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</si>
  <si>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</si>
  <si>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</si>
  <si>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</si>
  <si>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</si>
  <si>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</si>
  <si>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</si>
  <si>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</si>
  <si>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</si>
  <si>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</si>
  <si>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</si>
  <si>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</si>
  <si>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</si>
  <si>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</si>
  <si>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</si>
  <si>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</si>
  <si>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</si>
  <si>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</si>
  <si>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</si>
  <si>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</si>
  <si>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</si>
  <si>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</si>
  <si>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</si>
  <si>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</si>
  <si>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</si>
  <si>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</si>
  <si>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</si>
  <si>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</si>
  <si>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</si>
  <si>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</si>
  <si>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</si>
  <si>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</si>
  <si>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</si>
  <si>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</si>
  <si>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</si>
  <si>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</si>
  <si>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</si>
  <si>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</si>
  <si>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</si>
  <si>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</si>
  <si>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</si>
  <si>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</si>
  <si>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</si>
  <si>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</si>
  <si>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</si>
  <si>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</si>
  <si>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</si>
  <si>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</si>
  <si>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</si>
  <si>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</si>
  <si>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</si>
  <si>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</si>
  <si>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</si>
  <si>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</si>
  <si>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</si>
  <si>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</si>
  <si>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</si>
  <si>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</si>
  <si>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</si>
  <si>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</si>
  <si>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</si>
  <si>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</si>
  <si>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</si>
  <si>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</si>
  <si>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</si>
  <si>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</si>
  <si>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</si>
  <si>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</si>
  <si>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</si>
  <si>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</si>
  <si>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</si>
  <si>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</si>
  <si>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</si>
  <si>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</si>
  <si>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</si>
  <si>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</si>
  <si>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</si>
  <si>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</si>
  <si>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</si>
  <si>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</si>
  <si>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</si>
  <si>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</si>
  <si>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</si>
  <si>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</si>
  <si>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</si>
  <si>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</si>
  <si>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</si>
  <si>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</si>
  <si>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</si>
  <si>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</si>
  <si>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</si>
  <si>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</si>
  <si>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</si>
  <si>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</si>
  <si>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</si>
  <si>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</si>
  <si>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</si>
  <si>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</si>
  <si>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</si>
  <si>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</si>
  <si>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</si>
  <si>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</si>
  <si>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</si>
  <si>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</si>
  <si>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</si>
  <si>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</si>
  <si>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</si>
  <si>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</si>
  <si>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</si>
  <si>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</si>
  <si>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</si>
  <si>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</si>
  <si>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</si>
  <si>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</si>
  <si>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</si>
  <si>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</si>
  <si>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</si>
  <si>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</si>
  <si>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</si>
  <si>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</si>
  <si>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</si>
  <si>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</si>
  <si>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</si>
  <si>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</si>
  <si>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</si>
  <si>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</si>
  <si>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</si>
  <si>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</si>
  <si>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</si>
  <si>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</si>
  <si>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</si>
  <si>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</si>
  <si>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</si>
  <si>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</si>
  <si>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</si>
  <si>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</si>
  <si>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</si>
  <si>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</si>
  <si>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</si>
  <si>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</si>
  <si>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</si>
  <si>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</si>
  <si>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</si>
  <si>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</si>
  <si>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</si>
  <si>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</si>
  <si>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</si>
  <si>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</si>
  <si>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</si>
  <si>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</si>
  <si>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</si>
  <si>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</si>
  <si>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</si>
  <si>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</si>
  <si>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</si>
  <si>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</si>
  <si>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</si>
  <si>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</si>
  <si>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</si>
  <si>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</si>
  <si>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</si>
  <si>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</si>
  <si>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</si>
  <si>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</si>
  <si>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</si>
  <si>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</si>
  <si>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</si>
  <si>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</si>
  <si>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</si>
  <si>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</si>
  <si>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</si>
  <si>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</si>
  <si>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</si>
  <si>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</si>
  <si>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</si>
  <si>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</si>
  <si>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</si>
  <si>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</si>
  <si>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</si>
  <si>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</si>
  <si>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</si>
  <si>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</si>
  <si>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</si>
  <si>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</si>
  <si>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</si>
  <si>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</si>
  <si>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</si>
  <si>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</si>
  <si>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</si>
  <si>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</si>
  <si>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</si>
  <si>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</si>
  <si>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</si>
  <si>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</si>
  <si>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</si>
  <si>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</si>
  <si>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</si>
  <si>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</si>
  <si>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</si>
  <si>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</si>
  <si>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</si>
  <si>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</si>
  <si>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</si>
  <si>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</si>
  <si>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</si>
  <si>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</si>
  <si>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</si>
  <si>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</si>
  <si>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</si>
  <si>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</si>
  <si>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</si>
  <si>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</si>
  <si>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</si>
  <si>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</si>
  <si>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</si>
  <si>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</si>
  <si>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</si>
  <si>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</si>
  <si>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</si>
  <si>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</si>
  <si>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</si>
  <si>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</si>
  <si>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</si>
  <si>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</si>
  <si>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</si>
  <si>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</si>
  <si>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</si>
  <si>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</si>
  <si>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</si>
  <si>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</si>
  <si>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</si>
  <si>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</si>
  <si>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</si>
  <si>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</si>
  <si>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</si>
  <si>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</si>
  <si>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</si>
  <si>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</si>
  <si>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</si>
  <si>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</si>
  <si>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</si>
  <si>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</si>
  <si>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</si>
  <si>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</si>
  <si>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</si>
  <si>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</si>
  <si>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</si>
  <si>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</si>
  <si>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</si>
  <si>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</si>
  <si>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</si>
  <si>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</si>
  <si>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</si>
  <si>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</si>
  <si>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</si>
  <si>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</si>
  <si>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</si>
  <si>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</si>
  <si>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</si>
  <si>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</si>
  <si>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</si>
  <si>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</si>
  <si>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</si>
  <si>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</si>
  <si>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</si>
  <si>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</si>
  <si>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</si>
  <si>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</si>
  <si>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</si>
  <si>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</si>
  <si>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</si>
  <si>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</si>
  <si>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</si>
  <si>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</si>
  <si>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</si>
  <si>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</si>
  <si>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</si>
  <si>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</si>
  <si>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</si>
  <si>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</si>
  <si>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</si>
  <si>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</si>
  <si>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</si>
  <si>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</si>
  <si>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</si>
  <si>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</si>
  <si>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</si>
  <si>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</si>
  <si>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</si>
  <si>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</si>
  <si>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</si>
  <si>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</si>
  <si>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</si>
  <si>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</si>
  <si>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</si>
  <si>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</si>
  <si>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</si>
  <si>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</si>
  <si>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</si>
  <si>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</si>
  <si>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</si>
  <si>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</si>
  <si>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</si>
  <si>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</si>
  <si>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</si>
  <si>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</si>
  <si>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</si>
  <si>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</si>
  <si>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</si>
  <si>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</si>
  <si>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</si>
  <si>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</si>
  <si>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</si>
  <si>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</si>
  <si>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</si>
  <si>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</si>
  <si>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</si>
  <si>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</si>
  <si>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</si>
  <si>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</si>
  <si>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</si>
  <si>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</si>
  <si>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</si>
  <si>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</si>
  <si>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</si>
  <si>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</si>
  <si>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</si>
  <si>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</si>
  <si>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</si>
  <si>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</si>
  <si>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</si>
  <si>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</si>
  <si>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</si>
  <si>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</si>
  <si>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</si>
  <si>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</si>
  <si>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</si>
  <si>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</si>
  <si>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</si>
  <si>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</si>
  <si>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</si>
  <si>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</si>
  <si>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</si>
  <si>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</si>
  <si>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</si>
  <si>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</si>
  <si>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</si>
  <si>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</si>
  <si>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</si>
  <si>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</si>
  <si>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</si>
  <si>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</si>
  <si>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</si>
  <si>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</si>
  <si>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</si>
  <si>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</si>
  <si>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</si>
  <si>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</si>
  <si>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</si>
  <si>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</si>
  <si>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</si>
  <si>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</si>
  <si>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</si>
  <si>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</si>
  <si>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</si>
  <si>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</si>
  <si>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</si>
  <si>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</si>
  <si>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</si>
  <si>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</si>
  <si>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</si>
  <si>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</si>
  <si>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</si>
  <si>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</si>
  <si>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</si>
  <si>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</si>
  <si>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</si>
  <si>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</si>
  <si>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</si>
  <si>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</si>
  <si>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</si>
  <si>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</si>
  <si>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</si>
  <si>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</si>
  <si>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</si>
  <si>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</si>
  <si>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</si>
  <si>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</si>
  <si>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</si>
  <si>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</si>
  <si>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</si>
  <si>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</si>
  <si>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</si>
  <si>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</si>
  <si>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</si>
  <si>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</si>
  <si>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</si>
  <si>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</si>
  <si>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</si>
  <si>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</si>
  <si>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</si>
  <si>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</si>
  <si>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</si>
  <si>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</si>
  <si>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</si>
  <si>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</si>
  <si>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</si>
  <si>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</si>
  <si>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</si>
  <si>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</si>
  <si>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</si>
  <si>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</si>
  <si>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</si>
  <si>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</si>
  <si>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</si>
  <si>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</si>
  <si>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</si>
  <si>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</si>
  <si>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</si>
  <si>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</si>
  <si>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</si>
  <si>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</si>
  <si>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</si>
  <si>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</si>
  <si>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</si>
  <si>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</si>
  <si>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</si>
  <si>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</si>
  <si>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</si>
  <si>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</si>
  <si>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</si>
  <si>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</si>
  <si>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</si>
  <si>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</si>
  <si>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</si>
  <si>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</si>
  <si>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</si>
  <si>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</si>
  <si>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</si>
  <si>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</si>
  <si>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</si>
  <si>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</si>
  <si>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</si>
  <si>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</si>
  <si>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</si>
  <si>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</si>
  <si>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</si>
  <si>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</si>
  <si>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</si>
  <si>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</si>
  <si>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</si>
  <si>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</si>
  <si>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</si>
  <si>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</si>
  <si>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</si>
  <si>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</si>
  <si>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</si>
  <si>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</si>
  <si>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</si>
  <si>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</si>
  <si>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</si>
  <si>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</si>
  <si>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</si>
  <si>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</si>
  <si>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</si>
  <si>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</si>
  <si>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</si>
  <si>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</si>
  <si>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</si>
  <si>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</si>
  <si>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</si>
  <si>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</si>
  <si>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</si>
  <si>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</si>
  <si>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</si>
  <si>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</si>
  <si>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</si>
  <si>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</si>
  <si>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</si>
  <si>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</si>
  <si>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</si>
  <si>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</si>
  <si>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</si>
  <si>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</si>
  <si>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</si>
  <si>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</si>
  <si>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</si>
  <si>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</si>
  <si>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</si>
  <si>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</si>
  <si>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</si>
  <si>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</si>
  <si>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</si>
  <si>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</si>
  <si>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</si>
  <si>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</si>
  <si>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</si>
  <si>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</si>
  <si>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</si>
  <si>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</si>
  <si>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</si>
  <si>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</si>
  <si>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</si>
  <si>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</si>
  <si>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</si>
  <si>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</si>
  <si>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</si>
  <si>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</si>
  <si>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</si>
  <si>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</si>
  <si>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</si>
  <si>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</si>
  <si>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</si>
  <si>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</si>
  <si>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</si>
  <si>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</si>
  <si>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</si>
  <si>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</si>
  <si>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</si>
  <si>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</si>
  <si>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</si>
  <si>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</si>
  <si>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</si>
  <si>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</si>
  <si>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</si>
  <si>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</si>
  <si>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</si>
  <si>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</si>
  <si>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</si>
  <si>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</si>
  <si>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</si>
  <si>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</si>
  <si>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</si>
  <si>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</si>
  <si>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</si>
  <si>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</si>
  <si>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</si>
  <si>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</si>
  <si>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</si>
  <si>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</si>
  <si>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</si>
  <si>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</si>
  <si>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</si>
  <si>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</si>
  <si>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</si>
  <si>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</si>
  <si>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</si>
  <si>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</si>
  <si>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</si>
  <si>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</si>
  <si>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</si>
  <si>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</si>
  <si>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</si>
  <si>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</si>
  <si>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</si>
  <si>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</si>
  <si>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</si>
  <si>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</si>
  <si>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</si>
  <si>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</si>
  <si>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</si>
  <si>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</si>
  <si>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</si>
  <si>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</si>
  <si>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</si>
  <si>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</si>
  <si>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</si>
  <si>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</si>
  <si>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</si>
  <si>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</si>
  <si>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</si>
  <si>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</si>
  <si>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</si>
  <si>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</si>
  <si>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</si>
  <si>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</si>
  <si>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</si>
  <si>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</si>
  <si>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</si>
  <si>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</si>
  <si>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</si>
  <si>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</si>
  <si>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</si>
  <si>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</si>
  <si>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</si>
  <si>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</si>
  <si>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</si>
  <si>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</si>
  <si>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</si>
  <si>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</si>
  <si>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</si>
  <si>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</si>
  <si>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</si>
  <si>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</si>
  <si>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</si>
  <si>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</si>
  <si>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</si>
  <si>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</si>
  <si>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</si>
  <si>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</si>
  <si>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</si>
  <si>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</si>
  <si>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</si>
  <si>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</si>
  <si>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</si>
  <si>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</si>
  <si>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</si>
  <si>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</si>
  <si>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</si>
  <si>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</si>
  <si>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</si>
  <si>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</si>
  <si>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</si>
  <si>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</si>
  <si>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</si>
  <si>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</si>
  <si>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</si>
  <si>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</si>
  <si>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</si>
  <si>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</si>
  <si>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</si>
  <si>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</si>
  <si>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</si>
  <si>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</si>
  <si>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</si>
  <si>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</si>
  <si>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</si>
  <si>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</si>
  <si>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</si>
  <si>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</si>
  <si>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</si>
  <si>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</si>
  <si>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</si>
  <si>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</si>
  <si>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</si>
  <si>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</si>
  <si>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</si>
  <si>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</si>
  <si>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</si>
  <si>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</si>
  <si>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</si>
  <si>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</si>
  <si>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</si>
  <si>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</si>
  <si>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</si>
  <si>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</si>
  <si>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</si>
  <si>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</si>
  <si>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</si>
  <si>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</si>
  <si>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</si>
  <si>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</si>
  <si>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</si>
  <si>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</si>
  <si>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</si>
  <si>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</si>
  <si>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</si>
  <si>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</si>
  <si>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</si>
  <si>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</si>
  <si>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</si>
  <si>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</si>
  <si>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</si>
  <si>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</si>
  <si>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</si>
  <si>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</si>
  <si>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</si>
  <si>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</si>
  <si>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</si>
  <si>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</si>
  <si>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</si>
  <si>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</si>
  <si>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</si>
  <si>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</si>
  <si>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</si>
  <si>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</si>
  <si>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</si>
  <si>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</si>
  <si>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</si>
  <si>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</si>
  <si>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</si>
  <si>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</si>
  <si>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</si>
  <si>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</si>
  <si>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</si>
  <si>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</si>
  <si>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</si>
  <si>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</si>
  <si>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</si>
  <si>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</si>
  <si>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</si>
  <si>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</si>
  <si>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</si>
  <si>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</si>
  <si>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</si>
  <si>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</si>
  <si>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</si>
  <si>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</si>
  <si>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</si>
  <si>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</si>
  <si>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</si>
  <si>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</si>
  <si>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</si>
  <si>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</si>
  <si>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</si>
  <si>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</si>
  <si>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</si>
  <si>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</si>
  <si>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</si>
  <si>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</si>
  <si>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</si>
  <si>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</si>
  <si>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</si>
  <si>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</si>
  <si>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</si>
  <si>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</si>
  <si>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</si>
  <si>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</si>
  <si>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</si>
  <si>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</si>
  <si>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</si>
  <si>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</si>
  <si>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</si>
  <si>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</si>
  <si>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</si>
  <si>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</si>
  <si>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</si>
  <si>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</si>
  <si>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</si>
  <si>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</si>
  <si>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</si>
  <si>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</si>
  <si>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</si>
  <si>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</si>
  <si>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</si>
  <si>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</si>
  <si>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</si>
  <si>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</si>
  <si>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</si>
  <si>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</si>
  <si>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</si>
  <si>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</si>
  <si>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</si>
  <si>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</si>
  <si>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</si>
  <si>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</si>
  <si>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</si>
  <si>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</si>
  <si>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</si>
  <si>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</si>
  <si>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</si>
  <si>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</si>
  <si>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</si>
  <si>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</si>
  <si>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</si>
  <si>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</si>
  <si>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</si>
  <si>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</si>
  <si>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</si>
  <si>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</si>
  <si>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</si>
  <si>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</si>
  <si>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</si>
  <si>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</si>
  <si>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</si>
  <si>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</si>
  <si>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</si>
  <si>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</si>
  <si>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</si>
  <si>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</si>
  <si>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</si>
  <si>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</si>
  <si>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</si>
  <si>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</si>
  <si>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</si>
  <si>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</si>
  <si>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</si>
  <si>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</si>
  <si>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</si>
  <si>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</si>
  <si>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</si>
  <si>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</si>
  <si>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</si>
  <si>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</si>
  <si>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</si>
  <si>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</si>
  <si>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</si>
  <si>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</si>
  <si>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</si>
  <si>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</si>
  <si>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</si>
  <si>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</si>
  <si>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</si>
  <si>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</si>
  <si>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</si>
  <si>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</si>
  <si>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</si>
  <si>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</si>
  <si>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</si>
  <si>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</si>
  <si>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</si>
  <si>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</si>
  <si>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</si>
  <si>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</si>
  <si>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</si>
  <si>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</si>
  <si>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</si>
  <si>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</si>
  <si>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</si>
  <si>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</si>
  <si>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</si>
  <si>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</si>
  <si>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</si>
  <si>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</si>
  <si>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</si>
  <si>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</si>
  <si>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</si>
  <si>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</si>
  <si>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</si>
  <si>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</si>
  <si>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</si>
  <si>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</si>
  <si>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</si>
  <si>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</si>
  <si>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</si>
  <si>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</si>
  <si>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</si>
  <si>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</si>
  <si>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</si>
  <si>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</si>
  <si>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</si>
  <si>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</si>
  <si>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</si>
  <si>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</si>
  <si>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</si>
  <si>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</si>
  <si>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</si>
  <si>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</si>
  <si>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</si>
  <si>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</si>
  <si>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</si>
  <si>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</si>
  <si>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</si>
  <si>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</si>
  <si>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</si>
  <si>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</si>
  <si>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</si>
  <si>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</si>
  <si>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</si>
  <si>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</si>
  <si>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</si>
  <si>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</si>
  <si>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</si>
  <si>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</si>
  <si>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</si>
  <si>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</si>
  <si>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</si>
  <si>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</si>
  <si>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</si>
  <si>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</si>
  <si>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</si>
  <si>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</si>
  <si>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</si>
  <si>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</si>
  <si>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</si>
  <si>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</si>
  <si>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</si>
  <si>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</si>
  <si>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</si>
  <si>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</si>
  <si>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</si>
  <si>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</si>
  <si>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</si>
  <si>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</si>
  <si>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</si>
  <si>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</si>
  <si>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</si>
  <si>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</si>
  <si>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</si>
  <si>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</si>
  <si>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</si>
  <si>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</si>
  <si>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</si>
  <si>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</si>
  <si>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</si>
  <si>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</si>
  <si>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</si>
  <si>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</si>
  <si>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</si>
  <si>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</si>
  <si>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</si>
  <si>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</si>
  <si>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</si>
  <si>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</si>
  <si>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</si>
  <si>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</si>
  <si>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</si>
  <si>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</si>
  <si>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</si>
  <si>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</si>
  <si>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</si>
  <si>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</si>
  <si>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</si>
  <si>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</si>
  <si>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</si>
  <si>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</si>
  <si>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</si>
  <si>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</si>
  <si>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</si>
  <si>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</si>
  <si>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</si>
  <si>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</si>
  <si>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</si>
  <si>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</si>
  <si>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</si>
  <si>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</si>
  <si>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</si>
  <si>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</si>
  <si>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</si>
  <si>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</si>
  <si>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</si>
  <si>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</si>
  <si>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</si>
  <si>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</si>
  <si>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</si>
  <si>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</si>
  <si>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</si>
  <si>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</si>
  <si>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</si>
  <si>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</si>
  <si>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</si>
  <si>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</si>
  <si>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</si>
  <si>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</si>
  <si>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</si>
  <si>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</si>
  <si>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</si>
  <si>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</si>
  <si>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</si>
  <si>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</si>
  <si>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</si>
  <si>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</si>
  <si>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</si>
  <si>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</si>
  <si>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</si>
  <si>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</si>
  <si>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</si>
  <si>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</si>
  <si>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</si>
  <si>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</si>
  <si>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</si>
  <si>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</si>
  <si>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</si>
  <si>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</si>
  <si>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</si>
  <si>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</si>
  <si>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</si>
  <si>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</si>
  <si>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</si>
  <si>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</si>
  <si>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</si>
  <si>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</si>
  <si>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</si>
  <si>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</si>
  <si>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</si>
  <si>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</si>
  <si>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</si>
  <si>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</si>
  <si>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</si>
  <si>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</si>
  <si>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</si>
  <si>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</si>
  <si>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</si>
  <si>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</si>
  <si>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</si>
  <si>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</si>
  <si>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</si>
  <si>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</si>
  <si>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</si>
  <si>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</si>
  <si>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</si>
  <si>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</si>
  <si>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</si>
  <si>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</si>
  <si>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</si>
  <si>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</si>
  <si>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</si>
  <si>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</si>
  <si>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</si>
  <si>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</si>
  <si>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</si>
  <si>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</si>
  <si>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</si>
  <si>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</si>
  <si>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</si>
  <si>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</si>
  <si>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</si>
  <si>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</si>
  <si>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</si>
  <si>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</si>
  <si>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</si>
  <si>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</si>
  <si>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</si>
  <si>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</si>
  <si>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</si>
  <si>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</si>
  <si>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</si>
  <si>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</si>
  <si>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</si>
  <si>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</si>
  <si>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</si>
  <si>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</si>
  <si>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</si>
  <si>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</si>
  <si>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</si>
  <si>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</si>
  <si>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</si>
  <si>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</si>
  <si>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</si>
  <si>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</si>
  <si>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</si>
  <si>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</si>
  <si>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</si>
  <si>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</si>
  <si>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</si>
  <si>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</si>
  <si>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</si>
  <si>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</si>
  <si>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</si>
  <si>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</si>
  <si>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</si>
  <si>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</si>
  <si>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</si>
  <si>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</si>
  <si>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</si>
  <si>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</si>
  <si>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</si>
  <si>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</si>
  <si>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</si>
  <si>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</si>
  <si>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</si>
  <si>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</si>
  <si>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</si>
  <si>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</si>
  <si>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</si>
  <si>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</si>
  <si>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</si>
  <si>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</si>
  <si>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</si>
  <si>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</si>
  <si>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</si>
  <si>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</si>
  <si>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</si>
  <si>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</si>
  <si>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</si>
  <si>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</si>
  <si>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</si>
  <si>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</si>
  <si>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</si>
  <si>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</si>
  <si>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</si>
  <si>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</si>
  <si>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</si>
  <si>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</si>
  <si>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</si>
  <si>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</si>
  <si>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</si>
  <si>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</si>
  <si>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</si>
  <si>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</si>
  <si>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</si>
  <si>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</si>
  <si>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</si>
  <si>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</si>
  <si>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</si>
  <si>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</si>
  <si>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</si>
  <si>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</si>
  <si>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</si>
  <si>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</si>
  <si>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</si>
  <si>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</si>
  <si>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</si>
  <si>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</si>
  <si>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</si>
  <si>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</si>
  <si>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</si>
  <si>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</si>
  <si>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</si>
  <si>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</si>
  <si>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</si>
  <si>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</si>
  <si>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</si>
  <si>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</si>
  <si>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</si>
  <si>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</si>
  <si>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</si>
  <si>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</si>
  <si>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</si>
  <si>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</si>
  <si>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</si>
  <si>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</si>
  <si>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</si>
  <si>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</si>
  <si>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</si>
  <si>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</si>
  <si>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</si>
  <si>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</si>
  <si>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</si>
  <si>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</si>
  <si>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</si>
  <si>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</si>
  <si>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</si>
  <si>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</si>
  <si>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</si>
  <si>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</si>
  <si>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</si>
  <si>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</si>
  <si>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</si>
  <si>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</si>
  <si>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</si>
  <si>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</si>
  <si>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</si>
  <si>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</si>
  <si>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</si>
  <si>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</si>
  <si>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</si>
  <si>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</si>
  <si>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</si>
  <si>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</si>
  <si>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</si>
  <si>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</si>
  <si>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</si>
  <si>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</si>
  <si>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</si>
  <si>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</si>
  <si>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</si>
  <si>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</si>
  <si>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</si>
  <si>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</si>
  <si>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</si>
  <si>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</si>
  <si>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</si>
  <si>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</si>
  <si>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</si>
  <si>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</si>
  <si>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</si>
  <si>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</si>
  <si>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</si>
  <si>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</si>
  <si>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</si>
  <si>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</si>
  <si>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</si>
  <si>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</si>
  <si>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</si>
  <si>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</si>
  <si>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</si>
  <si>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</si>
  <si>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</si>
  <si>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</si>
  <si>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</si>
  <si>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</si>
  <si>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</si>
  <si>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</si>
  <si>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</si>
  <si>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</si>
  <si>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</si>
  <si>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</si>
  <si>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</si>
  <si>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</si>
  <si>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</si>
  <si>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</si>
  <si>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</si>
  <si>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</si>
  <si>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</si>
  <si>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</si>
  <si>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</si>
  <si>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</si>
  <si>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</si>
  <si>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</si>
  <si>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</si>
  <si>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</si>
  <si>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</si>
  <si>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</si>
  <si>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</si>
  <si>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</si>
  <si>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</si>
  <si>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</si>
  <si>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</si>
  <si>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</si>
  <si>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</si>
  <si>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</si>
  <si>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</si>
  <si>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</si>
  <si>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</si>
  <si>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</si>
  <si>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</si>
  <si>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</si>
  <si>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</si>
  <si>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</si>
  <si>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</si>
  <si>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</si>
  <si>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</si>
  <si>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</si>
  <si>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</si>
  <si>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</si>
  <si>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</si>
  <si>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</si>
  <si>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</si>
  <si>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</si>
  <si>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</si>
  <si>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</si>
  <si>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</si>
  <si>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</si>
  <si>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</si>
  <si>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</si>
  <si>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</si>
  <si>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</si>
  <si>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</si>
  <si>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</si>
  <si>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</si>
  <si>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</si>
  <si>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</si>
  <si>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</si>
  <si>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</si>
  <si>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</si>
  <si>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</si>
  <si>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</si>
  <si>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</si>
  <si>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</si>
  <si>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</si>
  <si>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</si>
  <si>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</si>
  <si>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</si>
  <si>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</si>
  <si>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</si>
  <si>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</si>
  <si>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</si>
  <si>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</si>
  <si>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</si>
  <si>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</si>
  <si>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</si>
  <si>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</si>
  <si>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</si>
  <si>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</si>
  <si>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</si>
  <si>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</si>
  <si>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</si>
  <si>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</si>
  <si>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</si>
  <si>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</si>
  <si>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</si>
  <si>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</si>
  <si>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</si>
  <si>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</si>
  <si>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</si>
  <si>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</si>
  <si>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</si>
  <si>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</si>
  <si>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</si>
  <si>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</si>
  <si>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</si>
  <si>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</si>
  <si>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</si>
  <si>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</si>
  <si>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</si>
  <si>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</si>
  <si>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</si>
  <si>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</si>
  <si>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</si>
  <si>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</si>
  <si>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</si>
  <si>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</si>
  <si>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</si>
  <si>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</si>
  <si>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</si>
  <si>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</si>
  <si>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</si>
  <si>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</si>
  <si>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</si>
  <si>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</si>
  <si>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</si>
  <si>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</si>
  <si>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</si>
  <si>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</si>
  <si>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</si>
  <si>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</si>
  <si>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</si>
  <si>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</si>
  <si>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</si>
  <si>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</si>
  <si>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</si>
  <si>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</si>
  <si>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</si>
  <si>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</si>
  <si>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</si>
  <si>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</si>
  <si>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</si>
  <si>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</si>
  <si>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</si>
  <si>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</si>
  <si>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</si>
  <si>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</si>
  <si>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</si>
  <si>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</si>
  <si>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</si>
  <si>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</si>
  <si>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</si>
  <si>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</si>
  <si>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</si>
  <si>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</si>
  <si>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</si>
  <si>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</si>
  <si>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</si>
  <si>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</si>
  <si>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</si>
  <si>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</si>
  <si>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</si>
  <si>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</si>
  <si>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</si>
  <si>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</si>
  <si>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</si>
  <si>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</si>
  <si>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</si>
  <si>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</si>
  <si>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</si>
  <si>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</si>
  <si>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</si>
  <si>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</si>
  <si>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</si>
  <si>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</si>
  <si>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</si>
  <si>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</si>
  <si>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</si>
  <si>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</si>
  <si>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</si>
  <si>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</si>
  <si>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</si>
  <si>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</si>
  <si>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</si>
  <si>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</si>
  <si>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</si>
  <si>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</si>
  <si>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</si>
  <si>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</si>
  <si>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</si>
  <si>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</si>
  <si>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</si>
  <si>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</si>
  <si>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</si>
  <si>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</si>
  <si>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</si>
  <si>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</si>
  <si>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</si>
  <si>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</si>
  <si>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</si>
  <si>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</si>
  <si>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</si>
  <si>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</si>
  <si>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</si>
  <si>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</si>
  <si>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</si>
  <si>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</si>
  <si>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</si>
  <si>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</si>
  <si>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</si>
  <si>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</si>
  <si>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</si>
  <si>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</si>
  <si>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</si>
  <si>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</si>
  <si>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</si>
  <si>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</si>
  <si>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</si>
  <si>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</si>
  <si>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</si>
  <si>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</si>
  <si>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</si>
  <si>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</si>
  <si>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</si>
  <si>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</si>
  <si>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</si>
  <si>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</si>
  <si>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</si>
  <si>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</si>
  <si>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</si>
  <si>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</si>
  <si>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</si>
  <si>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</si>
  <si>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</si>
  <si>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</si>
  <si>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</si>
  <si>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</si>
  <si>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</si>
  <si>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</si>
  <si>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</si>
  <si>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</si>
  <si>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</si>
  <si>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</si>
  <si>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</si>
  <si>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</si>
  <si>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</si>
  <si>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</si>
  <si>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</si>
  <si>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</si>
  <si>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</si>
  <si>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</si>
  <si>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</si>
  <si>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</si>
  <si>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</si>
  <si>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</si>
  <si>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</si>
  <si>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</si>
  <si>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</si>
  <si>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</si>
  <si>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</si>
  <si>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</si>
  <si>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</si>
  <si>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</si>
  <si>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</si>
  <si>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</si>
  <si>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</si>
  <si>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</si>
  <si>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</si>
  <si>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</si>
  <si>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</si>
  <si>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</si>
  <si>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</si>
  <si>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</si>
  <si>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</si>
  <si>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</si>
  <si>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</si>
  <si>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</si>
  <si>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</si>
  <si>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</si>
  <si>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</si>
  <si>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</si>
  <si>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</si>
  <si>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</si>
  <si>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</si>
  <si>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</si>
  <si>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</si>
  <si>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</si>
  <si>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</si>
  <si>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</si>
  <si>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</si>
  <si>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</si>
  <si>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</si>
  <si>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</si>
  <si>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</si>
  <si>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</si>
  <si>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</si>
  <si>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</si>
  <si>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</si>
  <si>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</si>
  <si>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</si>
  <si>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</si>
  <si>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</si>
  <si>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</si>
  <si>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</si>
  <si>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</si>
  <si>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</si>
  <si>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</si>
  <si>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</si>
  <si>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</si>
  <si>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</si>
  <si>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</si>
  <si>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</si>
  <si>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</si>
  <si>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</si>
  <si>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</si>
  <si>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</si>
  <si>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</si>
  <si>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</si>
  <si>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</si>
  <si>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</si>
  <si>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</si>
  <si>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</si>
  <si>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</si>
  <si>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</si>
  <si>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</si>
  <si>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</si>
  <si>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</si>
  <si>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</si>
  <si>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</si>
  <si>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</si>
  <si>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</si>
  <si>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</si>
  <si>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</si>
  <si>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</si>
  <si>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</si>
  <si>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</si>
  <si>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</si>
  <si>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</si>
  <si>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</si>
  <si>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</si>
  <si>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</si>
  <si>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</si>
  <si>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</si>
  <si>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</si>
  <si>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</si>
  <si>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</si>
  <si>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</si>
  <si>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</si>
  <si>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</si>
  <si>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</si>
  <si>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</si>
  <si>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</si>
  <si>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</si>
  <si>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</si>
  <si>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</si>
  <si>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</si>
  <si>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</si>
  <si>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</si>
  <si>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</si>
  <si>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</si>
  <si>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</si>
  <si>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</si>
  <si>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</si>
  <si>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</si>
  <si>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</si>
  <si>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</si>
  <si>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</si>
  <si>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</si>
  <si>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</si>
  <si>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</si>
  <si>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</si>
  <si>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</si>
  <si>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</si>
  <si>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</si>
  <si>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</si>
  <si>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</si>
  <si>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</si>
  <si>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</si>
  <si>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</si>
  <si>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</si>
  <si>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</si>
  <si>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</si>
  <si>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</si>
  <si>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</si>
  <si>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</si>
  <si>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</si>
  <si>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</si>
  <si>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</si>
  <si>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</si>
  <si>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</si>
  <si>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</si>
  <si>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</si>
  <si>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</si>
  <si>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</si>
  <si>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</si>
  <si>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</si>
  <si>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</si>
  <si>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</si>
  <si>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</si>
  <si>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</si>
  <si>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</si>
  <si>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</si>
  <si>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</si>
  <si>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</si>
  <si>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</si>
  <si>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</si>
  <si>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</si>
  <si>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</si>
  <si>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</si>
  <si>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</si>
  <si>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</si>
  <si>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</si>
  <si>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</si>
  <si>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</si>
  <si>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</si>
  <si>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</si>
  <si>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</si>
  <si>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</si>
  <si>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</si>
  <si>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</si>
  <si>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</si>
  <si>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</si>
  <si>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</si>
  <si>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</si>
  <si>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</si>
  <si>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</si>
  <si>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</si>
  <si>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</si>
  <si>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</si>
  <si>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</si>
  <si>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</si>
  <si>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</si>
  <si>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</si>
  <si>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</si>
  <si>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</si>
  <si>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</si>
  <si>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</si>
  <si>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</si>
  <si>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</si>
  <si>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</si>
  <si>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</si>
  <si>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</si>
  <si>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</si>
  <si>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</si>
  <si>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</si>
  <si>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</si>
  <si>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</si>
  <si>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</si>
  <si>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</si>
  <si>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</si>
  <si>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</si>
  <si>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</si>
  <si>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</si>
  <si>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</si>
  <si>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</si>
  <si>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</si>
  <si>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</si>
  <si>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</si>
  <si>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</si>
  <si>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</si>
  <si>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</si>
  <si>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</si>
  <si>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</si>
  <si>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</si>
  <si>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</si>
  <si>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</si>
  <si>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</si>
  <si>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</si>
  <si>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</si>
  <si>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</si>
  <si>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</si>
  <si>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</si>
  <si>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</si>
  <si>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</si>
  <si>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</si>
  <si>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</si>
  <si>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</si>
  <si>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</si>
  <si>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</si>
  <si>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</si>
  <si>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</si>
  <si>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</si>
  <si>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</si>
  <si>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</si>
  <si>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</si>
  <si>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</si>
  <si>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</si>
  <si>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</si>
  <si>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</si>
  <si>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</si>
  <si>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</si>
  <si>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</si>
  <si>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</si>
  <si>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</si>
  <si>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</si>
  <si>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</si>
  <si>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</si>
  <si>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</si>
  <si>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</si>
  <si>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</si>
  <si>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</si>
  <si>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</si>
  <si>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</si>
  <si>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</si>
  <si>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</si>
  <si>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</si>
  <si>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</si>
  <si>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</si>
  <si>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</si>
  <si>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</si>
  <si>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</si>
  <si>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</si>
  <si>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</si>
  <si>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</si>
  <si>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</si>
  <si>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</si>
  <si>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</si>
  <si>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</si>
  <si>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</si>
  <si>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</si>
  <si>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</si>
  <si>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</si>
  <si>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</si>
  <si>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</si>
  <si>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</si>
  <si>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</si>
  <si>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</si>
  <si>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</si>
  <si>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</si>
  <si>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</si>
  <si>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</si>
  <si>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</si>
  <si>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</si>
  <si>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</si>
  <si>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</si>
  <si>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</si>
  <si>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</si>
  <si>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</si>
  <si>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</si>
  <si>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</si>
  <si>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</si>
  <si>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</si>
  <si>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</si>
  <si>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</si>
  <si>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</si>
  <si>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</si>
  <si>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</si>
  <si>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</si>
  <si>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</si>
  <si>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</si>
  <si>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</si>
  <si>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</si>
  <si>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</si>
  <si>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</si>
  <si>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</si>
  <si>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</si>
  <si>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</si>
  <si>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</si>
  <si>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</si>
  <si>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</si>
  <si>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</si>
  <si>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</si>
  <si>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</si>
  <si>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</si>
  <si>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</si>
  <si>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</si>
  <si>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</si>
  <si>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</si>
  <si>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</si>
  <si>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</si>
  <si>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</si>
  <si>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</si>
  <si>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</si>
  <si>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</si>
  <si>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</si>
  <si>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</si>
  <si>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</si>
  <si>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</si>
  <si>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</si>
  <si>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</si>
  <si>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</si>
  <si>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</si>
  <si>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</si>
  <si>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</si>
  <si>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</si>
  <si>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</si>
  <si>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</si>
  <si>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</si>
  <si>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</si>
  <si>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</si>
  <si>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</si>
  <si>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</si>
  <si>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</si>
  <si>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</si>
  <si>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</si>
  <si>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</si>
  <si>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</si>
  <si>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</si>
  <si>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</si>
  <si>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</si>
  <si>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</si>
  <si>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</si>
  <si>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</si>
  <si>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</si>
  <si>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</si>
  <si>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</si>
  <si>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</si>
  <si>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</si>
  <si>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</si>
  <si>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</si>
  <si>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</si>
  <si>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</si>
  <si>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</si>
  <si>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</si>
  <si>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</si>
  <si>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</si>
  <si>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</si>
  <si>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</si>
  <si>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</si>
  <si>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</si>
  <si>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</si>
  <si>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</si>
  <si>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</si>
  <si>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</si>
  <si>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</si>
  <si>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</si>
  <si>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</si>
  <si>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</si>
  <si>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</si>
  <si>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</si>
  <si>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</si>
  <si>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</si>
  <si>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</si>
  <si>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</si>
  <si>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</si>
  <si>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</si>
  <si>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</si>
  <si>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</si>
  <si>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</si>
  <si>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</si>
  <si>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</si>
  <si>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</si>
  <si>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</si>
  <si>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</si>
  <si>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</si>
  <si>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</si>
  <si>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</si>
  <si>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</si>
  <si>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</si>
  <si>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</si>
  <si>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</si>
  <si>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</si>
  <si>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</si>
  <si>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</si>
  <si>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</si>
  <si>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</si>
  <si>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</si>
  <si>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</si>
  <si>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</si>
  <si>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</si>
  <si>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</si>
  <si>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</si>
  <si>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</si>
  <si>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</si>
  <si>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</si>
  <si>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</si>
  <si>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</si>
  <si>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</si>
  <si>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</si>
  <si>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</si>
  <si>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</si>
  <si>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</si>
  <si>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</si>
  <si>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</si>
  <si>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</si>
  <si>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</si>
  <si>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</si>
  <si>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</si>
  <si>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</si>
  <si>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</si>
  <si>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</si>
  <si>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</si>
  <si>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</si>
  <si>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</si>
  <si>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</si>
  <si>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</si>
  <si>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</si>
  <si>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</si>
  <si>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</si>
  <si>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</si>
  <si>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</si>
  <si>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</si>
  <si>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</si>
  <si>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</si>
  <si>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</si>
  <si>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</si>
  <si>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</si>
  <si>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</si>
  <si>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</si>
  <si>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</si>
  <si>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</si>
  <si>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</si>
  <si>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</si>
  <si>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</si>
  <si>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</si>
  <si>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</si>
  <si>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</si>
  <si>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</si>
  <si>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</si>
  <si>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</si>
  <si>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</si>
  <si>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</si>
  <si>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</si>
  <si>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</si>
  <si>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</si>
  <si>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</si>
  <si>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</si>
  <si>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</si>
  <si>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</si>
  <si>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</si>
  <si>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</si>
  <si>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</si>
  <si>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</si>
  <si>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</si>
  <si>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</si>
  <si>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</si>
  <si>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</si>
  <si>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</si>
  <si>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</si>
  <si>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</si>
  <si>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</si>
  <si>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</si>
  <si>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</si>
  <si>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</si>
  <si>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</si>
  <si>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</si>
  <si>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</si>
  <si>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</si>
  <si>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</si>
  <si>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</si>
  <si>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</si>
  <si>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</si>
  <si>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</si>
  <si>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</si>
  <si>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</si>
  <si>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</si>
  <si>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</si>
  <si>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</si>
  <si>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</si>
  <si>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</si>
  <si>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</si>
  <si>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</si>
  <si>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</si>
  <si>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</si>
  <si>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</si>
  <si>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</si>
  <si>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</si>
  <si>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</si>
  <si>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</si>
  <si>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</si>
  <si>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</si>
  <si>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</si>
  <si>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</si>
  <si>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</si>
  <si>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</si>
  <si>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</si>
  <si>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</si>
  <si>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</si>
  <si>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</si>
  <si>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</si>
  <si>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</si>
  <si>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</si>
  <si>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</si>
  <si>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</si>
  <si>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</si>
  <si>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</si>
  <si>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</si>
  <si>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</si>
  <si>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</si>
  <si>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</si>
  <si>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</si>
  <si>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</si>
  <si>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</si>
  <si>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</si>
  <si>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</si>
  <si>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</si>
  <si>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</si>
  <si>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</si>
  <si>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</si>
  <si>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</si>
  <si>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</si>
  <si>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</si>
  <si>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</si>
  <si>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</si>
  <si>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</si>
  <si>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</si>
  <si>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</si>
  <si>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</si>
  <si>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</si>
  <si>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</si>
  <si>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</si>
  <si>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</si>
  <si>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</si>
  <si>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</si>
  <si>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</si>
  <si>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</si>
  <si>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</si>
  <si>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</si>
  <si>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</si>
  <si>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</si>
  <si>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</si>
  <si>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</si>
  <si>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</si>
  <si>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</si>
  <si>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</si>
  <si>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</si>
  <si>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</si>
  <si>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</si>
  <si>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</si>
  <si>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</si>
  <si>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</si>
  <si>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</si>
  <si>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</si>
  <si>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</si>
  <si>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</si>
  <si>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</si>
  <si>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</si>
  <si>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</si>
  <si>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</si>
  <si>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</si>
  <si>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</si>
  <si>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</si>
  <si>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</si>
  <si>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</si>
  <si>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</si>
  <si>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</si>
  <si>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</si>
  <si>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</si>
  <si>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</si>
  <si>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</si>
  <si>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</si>
  <si>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</si>
  <si>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</si>
  <si>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</si>
  <si>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</si>
  <si>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</si>
  <si>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</si>
  <si>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</si>
  <si>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</si>
  <si>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</si>
  <si>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</si>
  <si>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</si>
  <si>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</si>
  <si>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</si>
  <si>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</si>
  <si>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</si>
  <si>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</si>
  <si>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</si>
  <si>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</si>
  <si>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</si>
  <si>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</si>
  <si>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</si>
  <si>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</si>
  <si>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</si>
  <si>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</si>
  <si>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</si>
  <si>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</si>
  <si>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</si>
  <si>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</si>
  <si>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</si>
  <si>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</si>
  <si>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</si>
  <si>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</si>
  <si>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</si>
  <si>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</si>
  <si>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</si>
  <si>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</si>
  <si>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</si>
  <si>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</si>
  <si>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</si>
  <si>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</si>
  <si>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</si>
  <si>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</si>
  <si>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</si>
  <si>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</si>
  <si>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</si>
  <si>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</si>
  <si>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</si>
  <si>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</si>
  <si>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</si>
  <si>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</si>
  <si>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</si>
  <si>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</si>
  <si>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</si>
  <si>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</si>
  <si>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</si>
  <si>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</si>
  <si>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</si>
  <si>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</si>
  <si>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</si>
  <si>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</si>
  <si>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</si>
  <si>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</si>
  <si>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</si>
  <si>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</si>
  <si>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</si>
  <si>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</si>
  <si>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</si>
  <si>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</si>
  <si>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</si>
  <si>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</si>
  <si>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</si>
  <si>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</si>
  <si>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</si>
  <si>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</si>
  <si>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</si>
  <si>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</si>
  <si>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</si>
  <si>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</si>
  <si>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</si>
  <si>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</si>
  <si>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</si>
  <si>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</si>
  <si>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</si>
  <si>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</si>
  <si>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</si>
  <si>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</si>
  <si>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</si>
  <si>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</si>
  <si>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</si>
  <si>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</si>
  <si>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</si>
  <si>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</si>
  <si>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</si>
  <si>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</si>
  <si>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</si>
  <si>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</si>
  <si>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</si>
  <si>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</si>
  <si>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</si>
  <si>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</si>
  <si>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</si>
  <si>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</si>
  <si>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</si>
  <si>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</si>
  <si>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</si>
  <si>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</si>
  <si>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</si>
  <si>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</si>
  <si>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</si>
  <si>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</si>
  <si>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</si>
  <si>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</si>
  <si>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</si>
  <si>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</si>
  <si>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</si>
  <si>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</si>
  <si>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</si>
  <si>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</si>
  <si>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</si>
  <si>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</si>
  <si>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</si>
  <si>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</si>
  <si>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</si>
  <si>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</si>
  <si>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</si>
  <si>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</si>
  <si>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</si>
  <si>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</si>
  <si>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</si>
  <si>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</si>
  <si>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</si>
  <si>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</si>
  <si>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</si>
  <si>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</si>
  <si>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</si>
  <si>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</si>
  <si>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</si>
  <si>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</si>
  <si>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</si>
  <si>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</si>
  <si>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</si>
  <si>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</si>
  <si>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</si>
  <si>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</si>
  <si>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</si>
  <si>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</si>
  <si>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</si>
  <si>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</si>
  <si>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</si>
  <si>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</si>
  <si>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</si>
  <si>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</si>
  <si>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</si>
  <si>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</si>
  <si>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</si>
  <si>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</si>
  <si>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</si>
  <si>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</si>
  <si>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</si>
  <si>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</si>
  <si>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</si>
  <si>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</si>
  <si>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</si>
  <si>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</si>
  <si>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</si>
  <si>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</si>
  <si>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</si>
  <si>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</si>
  <si>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</si>
  <si>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</si>
  <si>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</si>
  <si>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</si>
  <si>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</si>
  <si>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</si>
  <si>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</si>
  <si>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</si>
  <si>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</si>
  <si>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</si>
  <si>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</si>
  <si>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</si>
  <si>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</si>
  <si>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</si>
  <si>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</si>
  <si>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</si>
  <si>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</si>
  <si>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</si>
  <si>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</si>
  <si>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</si>
  <si>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</si>
  <si>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</si>
  <si>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</si>
  <si>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</si>
  <si>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</si>
  <si>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</si>
  <si>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</si>
  <si>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</si>
  <si>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</si>
  <si>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</si>
  <si>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</si>
  <si>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</si>
  <si>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</si>
  <si>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</si>
  <si>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</si>
  <si>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</si>
  <si>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</si>
  <si>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</si>
  <si>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</si>
  <si>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</si>
  <si>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</si>
  <si>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</si>
  <si>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</si>
  <si>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</si>
  <si>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</si>
  <si>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</si>
  <si>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</si>
  <si>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</si>
  <si>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</si>
  <si>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</si>
  <si>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</si>
  <si>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</si>
  <si>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</si>
  <si>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</si>
  <si>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</si>
  <si>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</si>
  <si>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</si>
  <si>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</si>
  <si>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</si>
  <si>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</si>
  <si>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</si>
  <si>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</si>
  <si>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</si>
  <si>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</si>
  <si>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</si>
  <si>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</si>
  <si>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</si>
  <si>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</si>
  <si>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</si>
  <si>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</si>
  <si>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</si>
  <si>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</si>
  <si>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</si>
  <si>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</si>
  <si>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</si>
  <si>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</si>
  <si>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</si>
  <si>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</si>
  <si>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</si>
  <si>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</si>
  <si>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</si>
  <si>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</si>
  <si>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</si>
  <si>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</si>
  <si>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</si>
  <si>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</si>
  <si>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</si>
  <si>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</si>
  <si>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</si>
  <si>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</si>
  <si>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</si>
  <si>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</si>
  <si>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</si>
  <si>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</si>
  <si>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</si>
  <si>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</si>
  <si>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</si>
  <si>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</si>
  <si>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</si>
  <si>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</si>
  <si>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</si>
  <si>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</si>
  <si>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</si>
  <si>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</si>
  <si>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</si>
  <si>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</si>
  <si>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</si>
  <si>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</si>
  <si>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</si>
  <si>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</si>
  <si>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</si>
  <si>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</si>
  <si>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</si>
  <si>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</si>
  <si>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</si>
  <si>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</si>
  <si>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</si>
  <si>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</si>
  <si>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</si>
  <si>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</si>
  <si>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</si>
  <si>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</si>
  <si>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</si>
  <si>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</si>
  <si>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</si>
  <si>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</si>
  <si>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</si>
  <si>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</si>
  <si>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</si>
  <si>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</si>
  <si>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</si>
  <si>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</si>
  <si>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</si>
  <si>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</si>
  <si>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</si>
  <si>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</si>
  <si>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</si>
  <si>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</si>
  <si>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</si>
  <si>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</si>
  <si>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</si>
  <si>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</si>
  <si>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</si>
  <si>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</si>
  <si>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</si>
  <si>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</si>
  <si>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</si>
  <si>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</si>
  <si>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</si>
  <si>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</si>
  <si>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</si>
  <si>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</si>
  <si>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</si>
  <si>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</si>
  <si>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</si>
  <si>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</si>
  <si>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</si>
  <si>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</si>
  <si>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</si>
  <si>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</si>
  <si>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</si>
  <si>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</si>
  <si>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</si>
  <si>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</si>
  <si>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</si>
  <si>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</si>
  <si>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</si>
  <si>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</si>
  <si>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</si>
  <si>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</si>
  <si>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</si>
  <si>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</si>
  <si>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</si>
  <si>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</si>
  <si>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</si>
  <si>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</si>
  <si>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</si>
  <si>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</si>
  <si>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</si>
  <si>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</si>
  <si>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</si>
  <si>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</si>
  <si>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</si>
  <si>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</si>
  <si>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</si>
  <si>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</si>
  <si>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</si>
  <si>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</si>
  <si>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</si>
  <si>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</si>
  <si>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</si>
  <si>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</si>
  <si>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</si>
  <si>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</si>
  <si>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</si>
  <si>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</si>
  <si>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</si>
  <si>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</si>
  <si>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</si>
  <si>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</si>
  <si>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</si>
  <si>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</si>
  <si>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</si>
  <si>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</si>
  <si>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</si>
  <si>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</si>
  <si>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</si>
  <si>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</si>
  <si>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</si>
  <si>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</si>
  <si>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</si>
  <si>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</si>
  <si>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</si>
  <si>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</si>
  <si>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</si>
  <si>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</si>
  <si>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</si>
  <si>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</si>
  <si>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</si>
  <si>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</si>
  <si>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</si>
  <si>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</si>
  <si>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</si>
  <si>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</si>
  <si>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</si>
  <si>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</si>
  <si>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</si>
  <si>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</si>
  <si>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</si>
  <si>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</si>
  <si>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</si>
  <si>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</si>
  <si>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</si>
  <si>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</si>
  <si>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</si>
  <si>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</si>
  <si>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</si>
  <si>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</si>
  <si>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</si>
  <si>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</si>
  <si>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</si>
  <si>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</si>
  <si>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</si>
  <si>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</si>
  <si>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</si>
  <si>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</si>
  <si>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</si>
  <si>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</si>
  <si>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</si>
  <si>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</si>
  <si>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</si>
  <si>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</si>
  <si>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</si>
  <si>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</si>
  <si>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</si>
  <si>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</si>
  <si>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</si>
  <si>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</si>
  <si>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</si>
  <si>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</si>
  <si>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</si>
  <si>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</si>
  <si>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</si>
  <si>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</si>
  <si>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</si>
  <si>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</si>
  <si>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</si>
  <si>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</si>
  <si>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</si>
  <si>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</si>
  <si>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</si>
  <si>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</si>
  <si>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</si>
  <si>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</si>
  <si>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</si>
  <si>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</si>
  <si>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</si>
  <si>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</si>
  <si>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</si>
  <si>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</si>
  <si>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</si>
  <si>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</si>
  <si>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</si>
  <si>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</si>
  <si>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</si>
  <si>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</si>
  <si>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</si>
  <si>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</si>
  <si>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</si>
  <si>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</si>
  <si>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</si>
  <si>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</si>
  <si>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</si>
  <si>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</si>
  <si>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</si>
  <si>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</si>
  <si>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</si>
  <si>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</si>
  <si>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</si>
  <si>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</si>
  <si>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</si>
  <si>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</si>
  <si>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</si>
  <si>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</si>
  <si>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</si>
  <si>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</si>
  <si>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</si>
  <si>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</si>
  <si>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</si>
  <si>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</si>
  <si>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</si>
  <si>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</si>
  <si>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</si>
  <si>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</si>
  <si>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</si>
  <si>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</si>
  <si>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</si>
  <si>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</si>
  <si>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</si>
  <si>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</si>
  <si>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</si>
  <si>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</si>
  <si>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</si>
  <si>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</si>
  <si>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</si>
  <si>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</si>
  <si>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</si>
  <si>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</si>
  <si>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</si>
  <si>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</si>
  <si>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</si>
  <si>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</si>
  <si>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</si>
  <si>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</si>
  <si>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</si>
  <si>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</si>
  <si>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</si>
  <si>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</si>
  <si>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</si>
  <si>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</si>
  <si>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</si>
  <si>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</si>
  <si>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</si>
  <si>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</si>
  <si>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</si>
  <si>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</si>
  <si>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</si>
  <si>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</si>
  <si>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</si>
  <si>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</si>
  <si>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</si>
  <si>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</si>
  <si>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</si>
  <si>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</si>
  <si>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</si>
  <si>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</si>
  <si>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</si>
  <si>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</si>
  <si>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</si>
  <si>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</si>
  <si>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</si>
  <si>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</si>
  <si>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</si>
  <si>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</si>
  <si>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</si>
  <si>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</si>
  <si>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</si>
  <si>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</si>
  <si>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</si>
  <si>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</si>
  <si>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</si>
  <si>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</si>
  <si>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</si>
  <si>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</si>
  <si>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</si>
  <si>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</si>
  <si>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</si>
  <si>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</si>
  <si>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</si>
  <si>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</si>
  <si>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</si>
  <si>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</si>
  <si>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</si>
  <si>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</si>
  <si>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</si>
  <si>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</si>
  <si>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</si>
  <si>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</si>
  <si>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</si>
  <si>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</si>
  <si>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</si>
  <si>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</si>
  <si>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</si>
  <si>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</si>
  <si>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</si>
  <si>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</si>
  <si>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</si>
  <si>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</si>
  <si>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</si>
  <si>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</si>
  <si>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</si>
  <si>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</si>
  <si>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</si>
  <si>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</si>
  <si>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</si>
  <si>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</si>
  <si>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</si>
  <si>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</si>
  <si>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</si>
  <si>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</si>
  <si>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</si>
  <si>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</si>
  <si>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</si>
  <si>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</si>
  <si>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</si>
  <si>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</si>
  <si>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</si>
  <si>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</si>
  <si>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</si>
  <si>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</si>
  <si>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</si>
  <si>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</si>
  <si>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</si>
  <si>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</si>
  <si>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</si>
  <si>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</si>
  <si>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</si>
  <si>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</si>
  <si>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</si>
  <si>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</si>
  <si>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</si>
  <si>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</si>
  <si>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</si>
  <si>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</si>
  <si>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</si>
  <si>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</si>
  <si>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</si>
  <si>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</si>
  <si>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</si>
  <si>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</si>
  <si>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</si>
  <si>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</si>
  <si>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</si>
  <si>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</si>
  <si>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</si>
  <si>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</si>
  <si>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</si>
  <si>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</si>
  <si>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</si>
  <si>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</si>
  <si>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</si>
  <si>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</si>
  <si>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</si>
  <si>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</si>
  <si>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</si>
  <si>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</si>
  <si>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</si>
  <si>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</si>
  <si>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</si>
  <si>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</si>
  <si>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</si>
  <si>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</si>
  <si>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</si>
  <si>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</si>
  <si>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</si>
  <si>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</si>
  <si>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</si>
  <si>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</si>
  <si>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</si>
  <si>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</si>
  <si>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</si>
  <si>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</si>
  <si>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</si>
  <si>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</si>
  <si>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</si>
  <si>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</si>
  <si>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</si>
  <si>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</si>
  <si>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</si>
  <si>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</si>
  <si>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</si>
  <si>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</si>
  <si>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</si>
  <si>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</si>
  <si>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</si>
  <si>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</si>
  <si>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</si>
  <si>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</si>
  <si>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</si>
  <si>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</si>
  <si>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</si>
  <si>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</si>
  <si>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</si>
  <si>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</si>
  <si>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</si>
  <si>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</si>
  <si>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</si>
  <si>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</si>
  <si>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</si>
  <si>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</si>
  <si>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</si>
  <si>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</si>
  <si>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</si>
  <si>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</si>
  <si>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</si>
  <si>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</si>
  <si>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</si>
  <si>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</si>
  <si>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</si>
  <si>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</si>
  <si>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</si>
  <si>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</si>
  <si>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</si>
  <si>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</si>
  <si>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</si>
  <si>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</si>
  <si>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</si>
  <si>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</si>
  <si>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</si>
  <si>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</si>
  <si>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</si>
  <si>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</si>
  <si>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</si>
  <si>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</si>
  <si>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</si>
  <si>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</si>
  <si>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</si>
  <si>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</si>
  <si>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</si>
  <si>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</si>
  <si>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</si>
  <si>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</si>
  <si>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</si>
  <si>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</si>
  <si>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</si>
  <si>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</si>
  <si>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</si>
  <si>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</si>
  <si>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</si>
  <si>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</si>
  <si>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</si>
  <si>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</si>
  <si>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</si>
  <si>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</si>
  <si>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</si>
  <si>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</si>
  <si>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</si>
  <si>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</si>
  <si>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</si>
  <si>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</si>
  <si>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</si>
  <si>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</si>
  <si>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</si>
  <si>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</si>
  <si>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</si>
  <si>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</si>
  <si>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</si>
  <si>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</si>
  <si>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</si>
  <si>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</si>
  <si>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</si>
  <si>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</si>
  <si>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</si>
  <si>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</si>
  <si>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</si>
  <si>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</si>
  <si>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</si>
  <si>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</si>
  <si>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</si>
  <si>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</si>
  <si>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</si>
  <si>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</si>
  <si>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</si>
  <si>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</si>
  <si>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</si>
  <si>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</si>
  <si>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</si>
  <si>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</si>
  <si>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</si>
  <si>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</si>
  <si>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</si>
  <si>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</si>
  <si>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</si>
  <si>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</si>
  <si>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</si>
  <si>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</si>
  <si>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</si>
  <si>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</si>
  <si>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</si>
  <si>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</si>
  <si>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</si>
  <si>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</si>
  <si>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</si>
  <si>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</si>
  <si>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</si>
  <si>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</si>
  <si>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</si>
  <si>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</si>
  <si>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</si>
  <si>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</si>
  <si>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</si>
  <si>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</si>
  <si>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</si>
  <si>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</si>
  <si>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</si>
  <si>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</si>
  <si>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</si>
  <si>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</si>
  <si>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</si>
  <si>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</si>
  <si>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</si>
  <si>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</si>
  <si>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</si>
  <si>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</si>
  <si>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</si>
  <si>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</si>
  <si>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</si>
  <si>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</si>
  <si>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</si>
  <si>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</si>
  <si>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</si>
  <si>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</si>
  <si>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</si>
  <si>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</si>
  <si>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</si>
  <si>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</si>
  <si>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</si>
  <si>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</si>
  <si>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</si>
  <si>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</si>
  <si>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</si>
  <si>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</si>
  <si>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</si>
  <si>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</si>
  <si>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</si>
  <si>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</si>
  <si>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</si>
  <si>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</si>
  <si>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</si>
  <si>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</si>
  <si>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</si>
  <si>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</si>
  <si>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</si>
  <si>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</si>
  <si>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</si>
  <si>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</si>
  <si>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</si>
  <si>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</si>
  <si>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</si>
  <si>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</si>
  <si>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</si>
  <si>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</si>
  <si>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</si>
  <si>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</si>
  <si>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</si>
  <si>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</si>
  <si>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</si>
  <si>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</si>
  <si>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</si>
  <si>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</si>
  <si>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</si>
  <si>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</si>
  <si>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</si>
  <si>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</si>
  <si>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</si>
  <si>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</si>
  <si>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</si>
  <si>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</si>
  <si>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</si>
  <si>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</si>
  <si>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</si>
  <si>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</si>
  <si>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</si>
  <si>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</si>
  <si>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</si>
  <si>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</si>
  <si>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</si>
  <si>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</si>
  <si>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</si>
  <si>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</si>
  <si>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</si>
  <si>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</si>
  <si>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</si>
  <si>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</si>
  <si>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</si>
  <si>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</si>
  <si>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</si>
  <si>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</si>
  <si>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</si>
  <si>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</si>
  <si>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</si>
  <si>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</si>
  <si>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</si>
  <si>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</si>
  <si>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</si>
  <si>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</si>
  <si>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</si>
  <si>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</si>
  <si>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</si>
  <si>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</si>
  <si>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</si>
  <si>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</si>
  <si>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</si>
  <si>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</si>
  <si>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</si>
  <si>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</si>
  <si>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</si>
  <si>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</si>
  <si>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</si>
  <si>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</si>
  <si>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</si>
  <si>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</si>
  <si>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</si>
  <si>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</si>
  <si>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</si>
  <si>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</si>
  <si>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</si>
  <si>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</si>
  <si>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</si>
  <si>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</si>
  <si>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</si>
  <si>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</si>
  <si>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</si>
  <si>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</si>
  <si>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</si>
  <si>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</si>
  <si>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</si>
  <si>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</si>
  <si>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</si>
  <si>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</si>
  <si>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</si>
  <si>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</si>
  <si>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</si>
  <si>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</si>
  <si>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</si>
  <si>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</si>
  <si>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</si>
  <si>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</si>
  <si>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</si>
  <si>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</si>
  <si>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</si>
  <si>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</si>
  <si>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</si>
  <si>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</si>
  <si>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</si>
  <si>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</si>
  <si>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</si>
  <si>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</si>
  <si>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</si>
  <si>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</si>
  <si>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</si>
  <si>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</si>
  <si>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</si>
  <si>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</si>
  <si>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</si>
  <si>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</si>
  <si>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</si>
  <si>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</si>
  <si>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</si>
  <si>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</si>
  <si>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</si>
  <si>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</si>
  <si>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</si>
  <si>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</si>
  <si>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</si>
  <si>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</si>
  <si>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</si>
  <si>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</si>
  <si>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</si>
  <si>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</si>
  <si>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</si>
  <si>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</si>
  <si>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</si>
  <si>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</si>
  <si>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</si>
  <si>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</si>
  <si>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</si>
  <si>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</si>
  <si>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</si>
  <si>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</si>
  <si>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</si>
  <si>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</si>
  <si>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</si>
  <si>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</si>
  <si>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</si>
  <si>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</si>
  <si>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</si>
  <si>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</si>
  <si>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</si>
  <si>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</si>
  <si>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</si>
  <si>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</si>
  <si>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</si>
  <si>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</si>
  <si>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</si>
  <si>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</si>
  <si>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</si>
  <si>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</si>
  <si>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</si>
  <si>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</si>
  <si>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</si>
  <si>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</si>
  <si>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</si>
  <si>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</si>
  <si>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</si>
  <si>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</si>
  <si>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</si>
  <si>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</si>
  <si>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</si>
  <si>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</si>
  <si>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</si>
  <si>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</si>
  <si>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</si>
  <si>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</si>
  <si>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</si>
  <si>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</si>
  <si>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</si>
  <si>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</si>
  <si>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</si>
  <si>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</si>
  <si>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</si>
  <si>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</si>
  <si>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</si>
  <si>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</si>
  <si>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</si>
  <si>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</si>
  <si>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</si>
  <si>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</si>
  <si>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</si>
  <si>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</si>
  <si>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</si>
  <si>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</si>
  <si>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</si>
  <si>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</si>
  <si>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</si>
  <si>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</si>
  <si>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</si>
  <si>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</si>
  <si>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</si>
  <si>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</si>
  <si>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</si>
  <si>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</si>
  <si>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</si>
  <si>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</si>
  <si>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</si>
  <si>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</si>
  <si>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</si>
  <si>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</si>
  <si>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</si>
  <si>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</si>
  <si>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</si>
  <si>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</si>
  <si>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</si>
  <si>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</si>
  <si>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</si>
  <si>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</si>
  <si>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</si>
  <si>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</si>
  <si>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</si>
  <si>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</si>
  <si>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</si>
  <si>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</si>
  <si>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</si>
  <si>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</si>
  <si>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</si>
  <si>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</si>
  <si>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</si>
  <si>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</si>
  <si>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</si>
  <si>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</si>
  <si>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</si>
  <si>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</si>
  <si>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</si>
  <si>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</si>
  <si>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</si>
  <si>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</si>
  <si>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</si>
  <si>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</si>
  <si>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</si>
  <si>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</si>
  <si>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</si>
  <si>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</si>
  <si>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</si>
  <si>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</si>
  <si>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</si>
  <si>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</si>
  <si>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</si>
  <si>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</si>
  <si>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</si>
  <si>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</si>
  <si>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</si>
  <si>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</si>
  <si>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</si>
  <si>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</si>
  <si>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</si>
  <si>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</si>
  <si>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</si>
  <si>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</si>
  <si>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</si>
  <si>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</si>
  <si>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</si>
  <si>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</si>
  <si>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</si>
  <si>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</si>
  <si>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</si>
  <si>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</si>
  <si>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</si>
  <si>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</si>
  <si>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</si>
  <si>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</si>
  <si>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</si>
  <si>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</si>
  <si>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</si>
  <si>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</si>
  <si>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</si>
  <si>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</si>
  <si>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</si>
  <si>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</si>
  <si>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</si>
  <si>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</si>
  <si>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</si>
  <si>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</si>
  <si>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</si>
  <si>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</si>
  <si>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</si>
  <si>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</si>
  <si>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</si>
  <si>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</si>
  <si>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</si>
  <si>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</si>
  <si>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</si>
  <si>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</si>
  <si>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</si>
  <si>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</si>
  <si>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</si>
  <si>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</si>
  <si>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</si>
  <si>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</si>
  <si>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</si>
  <si>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</si>
  <si>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</si>
  <si>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</si>
  <si>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</si>
  <si>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</si>
  <si>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</si>
  <si>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</si>
  <si>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</si>
  <si>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</si>
  <si>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</si>
  <si>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</si>
  <si>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</si>
  <si>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</si>
  <si>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</si>
  <si>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</si>
  <si>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</si>
  <si>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</si>
  <si>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</si>
  <si>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</si>
  <si>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</si>
  <si>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</si>
  <si>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</si>
  <si>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</si>
  <si>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</si>
  <si>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</si>
  <si>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</si>
  <si>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</si>
  <si>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</si>
  <si>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</si>
  <si>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</si>
  <si>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</si>
  <si>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</si>
  <si>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</si>
  <si>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</si>
  <si>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</si>
  <si>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</si>
  <si>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</si>
  <si>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</si>
  <si>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</si>
  <si>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</si>
  <si>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</si>
  <si>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</si>
  <si>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</si>
  <si>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</si>
  <si>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</si>
  <si>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</si>
  <si>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</si>
  <si>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</si>
  <si>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</si>
  <si>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</si>
  <si>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</si>
  <si>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</si>
  <si>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</si>
  <si>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</si>
  <si>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</si>
  <si>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</si>
  <si>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</si>
  <si>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</si>
  <si>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</si>
  <si>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</si>
  <si>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</si>
  <si>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</si>
  <si>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</si>
  <si>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</si>
  <si>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</si>
  <si>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</si>
  <si>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</si>
  <si>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</si>
  <si>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</si>
  <si>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</si>
  <si>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</si>
  <si>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</si>
  <si>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</si>
  <si>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</si>
  <si>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</si>
  <si>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</si>
  <si>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</si>
  <si>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</si>
  <si>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</si>
  <si>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</si>
  <si>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</si>
  <si>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</si>
  <si>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</si>
  <si>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</si>
  <si>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</si>
  <si>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</si>
  <si>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</si>
  <si>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</si>
  <si>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</si>
  <si>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</si>
  <si>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</si>
  <si>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</si>
  <si>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</si>
  <si>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</si>
  <si>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</si>
  <si>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</si>
  <si>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</si>
  <si>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</si>
  <si>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</si>
  <si>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</si>
  <si>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</si>
  <si>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</si>
  <si>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</si>
  <si>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</si>
  <si>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</si>
  <si>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</si>
  <si>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</si>
  <si>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</si>
  <si>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</si>
  <si>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</si>
  <si>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</si>
  <si>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</si>
  <si>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</si>
  <si>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</si>
  <si>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</si>
  <si>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</si>
  <si>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</si>
  <si>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</si>
  <si>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</si>
  <si>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</si>
  <si>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</si>
  <si>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</si>
  <si>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</si>
  <si>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</si>
  <si>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</si>
  <si>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</si>
  <si>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</si>
  <si>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</si>
  <si>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</si>
  <si>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</si>
  <si>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</si>
  <si>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</si>
  <si>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</si>
  <si>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</si>
  <si>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</si>
  <si>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</si>
  <si>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</si>
  <si>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</si>
  <si>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</si>
  <si>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</si>
  <si>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</si>
  <si>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</si>
  <si>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</si>
  <si>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</si>
  <si>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</si>
  <si>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</si>
  <si>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</si>
  <si>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</si>
  <si>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</si>
  <si>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</si>
  <si>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</si>
  <si>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</si>
  <si>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</si>
  <si>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</si>
  <si>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</si>
  <si>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</si>
  <si>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</si>
  <si>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</si>
  <si>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</si>
  <si>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</si>
  <si>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</si>
  <si>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</si>
  <si>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</si>
  <si>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</si>
  <si>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</si>
  <si>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</si>
  <si>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</si>
  <si>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</si>
  <si>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</si>
  <si>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</si>
  <si>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</si>
  <si>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</si>
  <si>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</si>
  <si>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</si>
  <si>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</si>
  <si>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</si>
  <si>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</si>
  <si>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</si>
  <si>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</si>
  <si>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</si>
  <si>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</si>
  <si>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</si>
  <si>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</si>
  <si>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</si>
  <si>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</si>
  <si>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</si>
  <si>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</si>
  <si>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</si>
  <si>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</si>
  <si>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</si>
  <si>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</si>
  <si>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</si>
  <si>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</si>
  <si>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</si>
  <si>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</si>
  <si>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</si>
  <si>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</si>
  <si>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</si>
  <si>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</si>
  <si>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</si>
  <si>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</si>
  <si>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</si>
  <si>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</si>
  <si>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</si>
  <si>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</si>
  <si>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</si>
  <si>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</si>
  <si>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</si>
  <si>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</si>
  <si>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</si>
  <si>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</si>
  <si>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</si>
  <si>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</si>
  <si>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</si>
  <si>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</si>
  <si>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</si>
  <si>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</si>
  <si>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</si>
  <si>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</si>
  <si>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</si>
  <si>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</si>
  <si>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</si>
  <si>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</si>
  <si>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</si>
  <si>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</si>
  <si>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</si>
  <si>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</si>
  <si>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</si>
  <si>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</si>
  <si>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</si>
  <si>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</si>
  <si>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</si>
  <si>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</si>
  <si>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</si>
  <si>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</si>
  <si>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</si>
  <si>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</si>
  <si>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</si>
  <si>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</si>
  <si>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</si>
  <si>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</si>
  <si>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</si>
  <si>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</si>
  <si>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</si>
  <si>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</si>
  <si>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</si>
  <si>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</si>
  <si>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</si>
  <si>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</si>
  <si>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</si>
  <si>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</si>
  <si>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</si>
  <si>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</si>
  <si>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</si>
  <si>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</si>
  <si>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</si>
  <si>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</si>
  <si>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</si>
  <si>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</si>
  <si>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</si>
  <si>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</si>
  <si>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</si>
  <si>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</si>
  <si>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</si>
  <si>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</si>
  <si>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</si>
  <si>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</si>
  <si>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</si>
  <si>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</si>
  <si>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</si>
  <si>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</si>
  <si>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</si>
  <si>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</si>
  <si>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</si>
  <si>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</si>
  <si>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</si>
  <si>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</si>
  <si>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</si>
  <si>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</si>
  <si>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</si>
  <si>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</si>
  <si>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</si>
  <si>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</si>
  <si>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</si>
  <si>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</si>
  <si>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</si>
  <si>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</si>
  <si>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</si>
  <si>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</si>
  <si>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</si>
  <si>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</si>
  <si>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</si>
  <si>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</si>
  <si>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</si>
  <si>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</si>
  <si>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</si>
  <si>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</si>
  <si>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</si>
  <si>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</si>
  <si>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</si>
  <si>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</si>
  <si>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</si>
  <si>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</si>
  <si>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</si>
  <si>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</si>
  <si>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</si>
  <si>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</si>
  <si>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</si>
  <si>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</si>
  <si>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</si>
  <si>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</si>
  <si>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</si>
  <si>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</si>
  <si>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</si>
  <si>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</si>
  <si>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</si>
  <si>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</si>
  <si>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</si>
  <si>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</si>
  <si>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</si>
  <si>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</si>
  <si>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</si>
  <si>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</si>
  <si>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</si>
  <si>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</si>
  <si>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</si>
  <si>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</si>
  <si>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</si>
  <si>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</si>
  <si>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</si>
  <si>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</si>
  <si>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</si>
  <si>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</si>
  <si>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</si>
  <si>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</si>
  <si>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</si>
  <si>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</si>
  <si>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</si>
  <si>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</si>
  <si>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</si>
  <si>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</si>
  <si>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</si>
  <si>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</si>
  <si>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</si>
  <si>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</si>
  <si>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</si>
  <si>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</si>
  <si>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</si>
  <si>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</si>
  <si>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</si>
  <si>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</si>
  <si>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</si>
  <si>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</si>
  <si>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</si>
  <si>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</si>
  <si>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</si>
  <si>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</si>
  <si>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</si>
  <si>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</si>
  <si>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</si>
  <si>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</si>
  <si>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</si>
  <si>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</si>
  <si>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</si>
  <si>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</si>
  <si>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</si>
  <si>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</si>
  <si>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</si>
  <si>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</si>
  <si>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</si>
  <si>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</si>
  <si>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</si>
  <si>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</si>
  <si>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</si>
  <si>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</si>
  <si>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</si>
  <si>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</si>
  <si>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</si>
  <si>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</si>
  <si>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</si>
  <si>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</si>
  <si>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</si>
  <si>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</si>
  <si>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</si>
  <si>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</si>
  <si>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</si>
  <si>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</si>
  <si>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</si>
  <si>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</si>
  <si>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</si>
  <si>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</si>
  <si>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</si>
  <si>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</si>
  <si>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</si>
  <si>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</si>
  <si>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</si>
  <si>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</si>
  <si>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</si>
  <si>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</si>
  <si>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</si>
  <si>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</si>
  <si>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</si>
  <si>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</si>
  <si>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</si>
  <si>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</si>
  <si>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</si>
  <si>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</si>
  <si>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</si>
  <si>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</si>
  <si>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</si>
  <si>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</si>
  <si>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</si>
  <si>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</si>
  <si>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</si>
  <si>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</si>
  <si>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</si>
  <si>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</si>
  <si>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</si>
  <si>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</si>
  <si>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</si>
  <si>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</si>
  <si>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</si>
  <si>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</si>
  <si>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</si>
  <si>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</si>
  <si>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</si>
  <si>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</si>
  <si>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</si>
  <si>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</si>
  <si>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</si>
  <si>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</si>
  <si>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</si>
  <si>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</si>
  <si>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</si>
  <si>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</si>
  <si>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</si>
  <si>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</si>
  <si>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</si>
  <si>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</si>
  <si>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</si>
  <si>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</si>
  <si>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</si>
  <si>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</si>
  <si>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</si>
  <si>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</si>
  <si>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</si>
  <si>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</si>
  <si>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</si>
  <si>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</si>
  <si>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</si>
  <si>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</si>
  <si>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</si>
  <si>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</si>
  <si>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</si>
  <si>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</si>
  <si>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</si>
  <si>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</si>
  <si>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</si>
  <si>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</si>
  <si>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</si>
  <si>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</si>
  <si>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</si>
  <si>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</si>
  <si>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</si>
  <si>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</si>
  <si>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</si>
  <si>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</si>
  <si>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</si>
  <si>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</si>
  <si>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</si>
  <si>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</si>
  <si>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</si>
  <si>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</si>
  <si>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</si>
  <si>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</si>
  <si>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</si>
  <si>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</si>
  <si>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</si>
  <si>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</si>
  <si>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</si>
  <si>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</si>
  <si>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</si>
  <si>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</si>
  <si>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</si>
  <si>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</si>
  <si>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</si>
  <si>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</si>
  <si>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</si>
  <si>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</si>
  <si>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</si>
  <si>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</si>
  <si>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</si>
  <si>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</si>
  <si>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</si>
  <si>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</si>
  <si>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</si>
  <si>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</si>
  <si>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</si>
  <si>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</si>
  <si>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</si>
  <si>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</si>
  <si>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</si>
  <si>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</si>
  <si>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</si>
  <si>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</si>
  <si>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</si>
  <si>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</si>
  <si>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</si>
  <si>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</si>
  <si>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</si>
  <si>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</si>
  <si>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</si>
  <si>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</si>
  <si>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</si>
  <si>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</si>
  <si>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</si>
  <si>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</si>
  <si>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</si>
  <si>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</si>
  <si>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</si>
  <si>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</si>
  <si>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</si>
  <si>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</si>
  <si>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</si>
  <si>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</si>
  <si>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</si>
  <si>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</si>
  <si>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</si>
  <si>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</si>
  <si>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</si>
  <si>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</si>
  <si>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</si>
  <si>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</si>
  <si>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</si>
  <si>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</si>
  <si>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</si>
  <si>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</si>
  <si>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</si>
  <si>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</si>
  <si>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</si>
  <si>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</si>
  <si>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</si>
  <si>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</si>
  <si>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</si>
  <si>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</si>
  <si>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</si>
  <si>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</si>
  <si>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</si>
  <si>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</si>
  <si>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</si>
  <si>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</si>
  <si>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</si>
  <si>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</si>
  <si>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</si>
  <si>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</si>
  <si>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</si>
  <si>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</si>
  <si>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</si>
  <si>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</si>
  <si>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</si>
  <si>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</si>
  <si>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</si>
  <si>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</si>
  <si>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</si>
  <si>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</si>
  <si>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</si>
  <si>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</si>
  <si>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</si>
  <si>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</si>
  <si>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</si>
  <si>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</si>
  <si>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</si>
  <si>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</si>
  <si>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</si>
  <si>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</si>
  <si>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</si>
  <si>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</si>
  <si>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</si>
  <si>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</si>
  <si>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</si>
  <si>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</si>
  <si>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</si>
  <si>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</si>
  <si>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</si>
  <si>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</si>
  <si>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</si>
  <si>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</si>
  <si>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</si>
  <si>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</si>
  <si>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</si>
  <si>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</si>
  <si>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</si>
  <si>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</si>
  <si>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</si>
  <si>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</si>
  <si>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</si>
  <si>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</si>
  <si>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</si>
  <si>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</si>
  <si>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</si>
  <si>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</si>
  <si>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</si>
  <si>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</si>
  <si>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</si>
  <si>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</si>
  <si>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</si>
  <si>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</si>
  <si>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</si>
  <si>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</si>
  <si>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</si>
  <si>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</si>
  <si>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</si>
  <si>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</si>
  <si>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</si>
  <si>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</si>
  <si>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</si>
  <si>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</si>
  <si>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</si>
  <si>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</si>
  <si>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</si>
  <si>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</si>
  <si>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</si>
  <si>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</si>
  <si>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</si>
  <si>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</si>
  <si>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</si>
  <si>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</si>
  <si>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</si>
  <si>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</si>
  <si>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</si>
  <si>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</si>
  <si>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</si>
  <si>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</si>
  <si>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</si>
  <si>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</si>
  <si>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</si>
  <si>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</si>
  <si>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</si>
  <si>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</si>
  <si>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</si>
  <si>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</si>
  <si>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</si>
  <si>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</si>
  <si>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</si>
  <si>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</si>
  <si>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</si>
  <si>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</si>
  <si>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</si>
  <si>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</si>
  <si>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</si>
  <si>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</si>
  <si>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</si>
  <si>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</si>
  <si>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</si>
  <si>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</si>
  <si>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</si>
  <si>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</si>
  <si>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</si>
  <si>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</si>
  <si>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</si>
  <si>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</si>
  <si>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</si>
  <si>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</si>
  <si>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</si>
  <si>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</si>
  <si>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</si>
  <si>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</si>
  <si>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</si>
  <si>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</si>
  <si>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</si>
  <si>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</si>
  <si>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</si>
  <si>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</si>
  <si>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</si>
  <si>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</si>
  <si>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</si>
  <si>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</si>
  <si>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</si>
  <si>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</si>
  <si>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</si>
  <si>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</si>
  <si>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</si>
  <si>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</si>
  <si>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</si>
  <si>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</si>
  <si>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</si>
  <si>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</si>
  <si>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</si>
  <si>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</si>
  <si>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</si>
  <si>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</si>
  <si>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</si>
  <si>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</si>
  <si>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</si>
  <si>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</si>
  <si>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</si>
  <si>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</si>
  <si>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</si>
  <si>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</si>
  <si>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</si>
  <si>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</si>
  <si>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</si>
  <si>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</si>
  <si>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</si>
  <si>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</si>
  <si>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</si>
  <si>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</si>
  <si>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</si>
  <si>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</si>
  <si>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</si>
  <si>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</si>
  <si>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</si>
  <si>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</si>
  <si>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</si>
  <si>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</si>
  <si>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</si>
  <si>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</si>
  <si>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</si>
  <si>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</si>
  <si>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</si>
  <si>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</si>
  <si>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</si>
  <si>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</si>
  <si>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</si>
  <si>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</si>
  <si>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</si>
  <si>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</si>
  <si>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</si>
  <si>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</si>
  <si>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</si>
  <si>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</si>
  <si>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</si>
  <si>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</si>
  <si>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</si>
  <si>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</si>
  <si>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</si>
  <si>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</si>
  <si>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</si>
  <si>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</si>
  <si>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</si>
  <si>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</si>
  <si>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</si>
  <si>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</si>
  <si>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</si>
  <si>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</si>
  <si>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</si>
  <si>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</si>
  <si>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</si>
  <si>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</si>
  <si>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</si>
  <si>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</si>
  <si>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</si>
  <si>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</si>
  <si>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</si>
  <si>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</si>
  <si>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</si>
  <si>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</si>
  <si>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</si>
  <si>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</si>
  <si>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</si>
  <si>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</si>
  <si>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</si>
  <si>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</si>
  <si>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</si>
  <si>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</si>
  <si>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</si>
  <si>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</si>
  <si>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</si>
  <si>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</si>
  <si>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</si>
  <si>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</si>
  <si>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</si>
  <si>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</si>
  <si>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</si>
  <si>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</si>
  <si>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</si>
  <si>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</si>
  <si>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</si>
  <si>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</si>
  <si>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</si>
  <si>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</si>
  <si>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</si>
  <si>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</si>
  <si>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</si>
  <si>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</si>
  <si>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</si>
  <si>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</si>
  <si>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</si>
  <si>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</si>
  <si>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</si>
  <si>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</si>
  <si>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</si>
  <si>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</si>
  <si>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</si>
  <si>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</si>
  <si>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</si>
  <si>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</si>
  <si>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</si>
  <si>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</si>
  <si>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</si>
  <si>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</si>
  <si>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</si>
  <si>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</si>
  <si>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</si>
  <si>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</si>
  <si>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</si>
  <si>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</si>
  <si>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</si>
  <si>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</si>
  <si>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</si>
  <si>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</si>
  <si>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</si>
  <si>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</si>
  <si>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</si>
  <si>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</si>
  <si>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</si>
  <si>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</si>
  <si>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</si>
  <si>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</si>
  <si>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</si>
  <si>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</si>
  <si>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</si>
  <si>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</si>
  <si>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</si>
  <si>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</si>
  <si>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</si>
  <si>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</si>
  <si>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</si>
  <si>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</si>
  <si>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</si>
  <si>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</si>
  <si>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</si>
  <si>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</si>
  <si>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</si>
  <si>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</si>
  <si>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</si>
  <si>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</si>
  <si>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</si>
  <si>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</si>
  <si>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</si>
  <si>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</si>
  <si>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</si>
  <si>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</si>
  <si>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</si>
  <si>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</si>
  <si>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</si>
  <si>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</si>
  <si>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</si>
  <si>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</si>
  <si>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</si>
  <si>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</si>
  <si>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</si>
  <si>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</si>
  <si>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</si>
  <si>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</si>
  <si>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</si>
  <si>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</si>
  <si>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</si>
  <si>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</si>
  <si>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</si>
  <si>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</si>
  <si>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</si>
  <si>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</si>
  <si>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</si>
  <si>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</si>
  <si>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</si>
  <si>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</si>
  <si>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</si>
  <si>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</si>
  <si>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</si>
  <si>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</si>
  <si>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</si>
  <si>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</si>
  <si>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</si>
  <si>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</si>
  <si>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</si>
  <si>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</si>
  <si>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</si>
  <si>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</si>
  <si>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</si>
  <si>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</si>
  <si>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</si>
  <si>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</si>
  <si>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</si>
  <si>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</si>
  <si>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</si>
  <si>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</si>
  <si>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</si>
  <si>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</si>
  <si>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</si>
  <si>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</si>
  <si>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</si>
  <si>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</si>
  <si>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</si>
  <si>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</si>
  <si>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</si>
  <si>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</si>
  <si>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</si>
  <si>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</si>
  <si>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</si>
  <si>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</si>
  <si>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</si>
  <si>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</si>
  <si>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</si>
  <si>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</si>
  <si>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</si>
  <si>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</si>
  <si>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</si>
  <si>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</si>
  <si>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</si>
  <si>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</si>
  <si>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</si>
  <si>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</si>
  <si>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</si>
  <si>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</si>
  <si>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</si>
  <si>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</si>
  <si>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</si>
  <si>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</si>
  <si>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</si>
  <si>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</si>
  <si>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</si>
  <si>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</si>
  <si>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</si>
  <si>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</si>
  <si>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</si>
  <si>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</si>
  <si>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</si>
  <si>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</si>
  <si>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</si>
  <si>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</si>
  <si>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</si>
  <si>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</si>
  <si>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</si>
  <si>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</si>
  <si>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</si>
  <si>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</si>
  <si>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</si>
  <si>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</si>
  <si>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</si>
  <si>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</si>
  <si>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</si>
  <si>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</si>
  <si>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</si>
  <si>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</si>
  <si>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</si>
  <si>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</si>
  <si>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</si>
  <si>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</si>
  <si>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</si>
  <si>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</si>
  <si>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</si>
  <si>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</si>
  <si>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</si>
  <si>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</si>
  <si>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</si>
  <si>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</si>
  <si>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</si>
  <si>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</si>
  <si>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</si>
  <si>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</si>
  <si>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</si>
  <si>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</si>
  <si>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</si>
  <si>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</si>
  <si>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</si>
  <si>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</si>
  <si>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</si>
  <si>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</si>
  <si>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</si>
  <si>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</si>
  <si>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</si>
  <si>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</si>
  <si>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</si>
  <si>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</si>
  <si>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</si>
  <si>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</si>
  <si>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</si>
  <si>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</si>
  <si>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</si>
  <si>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</si>
  <si>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</si>
  <si>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</si>
  <si>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</si>
  <si>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</si>
  <si>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</si>
  <si>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</si>
  <si>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</si>
  <si>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</si>
  <si>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</si>
  <si>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</si>
  <si>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</si>
  <si>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</si>
  <si>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</si>
  <si>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</si>
  <si>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</si>
  <si>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</si>
  <si>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</si>
  <si>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</si>
  <si>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</si>
  <si>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</si>
  <si>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</si>
  <si>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</si>
  <si>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</si>
  <si>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</si>
  <si>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</si>
  <si>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</si>
  <si>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</si>
  <si>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</si>
  <si>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</si>
  <si>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</si>
  <si>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</si>
  <si>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</si>
  <si>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</si>
  <si>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</si>
  <si>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</si>
  <si>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</si>
  <si>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</si>
  <si>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</si>
  <si>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</si>
  <si>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</si>
  <si>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</si>
  <si>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</si>
  <si>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</si>
  <si>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</si>
  <si>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</si>
  <si>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</si>
  <si>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</si>
  <si>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</si>
  <si>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</si>
  <si>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</si>
  <si>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</si>
  <si>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</si>
  <si>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</si>
  <si>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</si>
  <si>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</si>
  <si>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</si>
  <si>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</si>
  <si>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</si>
  <si>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</si>
  <si>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</si>
  <si>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</si>
  <si>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</si>
  <si>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</si>
  <si>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</si>
  <si>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</si>
  <si>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</si>
  <si>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</si>
  <si>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</si>
  <si>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</si>
  <si>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</si>
  <si>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</si>
  <si>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</si>
  <si>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</si>
  <si>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</si>
  <si>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</si>
  <si>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</si>
  <si>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</si>
  <si>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</si>
  <si>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</si>
  <si>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</si>
  <si>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</si>
  <si>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</si>
  <si>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</si>
  <si>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</si>
  <si>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</si>
  <si>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</si>
  <si>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</si>
  <si>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</si>
  <si>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</si>
  <si>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</si>
  <si>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</si>
  <si>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</si>
  <si>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</si>
  <si>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</si>
  <si>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</si>
  <si>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</si>
  <si>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</si>
  <si>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</si>
  <si>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</si>
  <si>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</si>
  <si>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</si>
  <si>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</si>
  <si>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</si>
  <si>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</si>
  <si>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</si>
  <si>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</si>
  <si>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</si>
  <si>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</si>
  <si>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</si>
  <si>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</si>
  <si>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</si>
  <si>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</si>
  <si>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</si>
  <si>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</si>
  <si>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</si>
  <si>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</si>
  <si>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</si>
  <si>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</si>
  <si>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</si>
  <si>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</si>
  <si>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</si>
  <si>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</si>
  <si>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</si>
  <si>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</si>
  <si>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</si>
  <si>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</si>
  <si>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</si>
  <si>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</si>
  <si>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</si>
  <si>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</si>
  <si>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</si>
  <si>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</si>
  <si>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</si>
  <si>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</si>
  <si>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</si>
  <si>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</si>
  <si>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</si>
  <si>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</si>
  <si>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</si>
  <si>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</si>
  <si>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</si>
  <si>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</si>
  <si>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</si>
  <si>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</si>
  <si>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</si>
  <si>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</si>
  <si>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</si>
  <si>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</si>
  <si>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</si>
  <si>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</si>
  <si>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</si>
  <si>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</si>
  <si>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</si>
  <si>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</si>
  <si>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</si>
  <si>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</si>
  <si>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</si>
  <si>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</si>
  <si>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</si>
  <si>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</si>
  <si>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</si>
  <si>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</si>
  <si>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</si>
  <si>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</si>
  <si>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</si>
  <si>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</si>
  <si>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</si>
  <si>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</si>
  <si>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</si>
  <si>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</si>
  <si>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</si>
  <si>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</si>
  <si>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</si>
  <si>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</si>
  <si>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</si>
  <si>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</si>
  <si>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</si>
  <si>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</si>
  <si>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</si>
  <si>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</si>
  <si>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</si>
  <si>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</si>
  <si>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</si>
  <si>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</si>
  <si>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</si>
  <si>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</si>
  <si>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</si>
  <si>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</si>
  <si>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</si>
  <si>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</si>
  <si>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</si>
  <si>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</si>
  <si>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</si>
  <si>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</si>
  <si>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</si>
  <si>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</si>
  <si>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</si>
  <si>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</si>
  <si>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</si>
  <si>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</si>
  <si>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</si>
  <si>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</si>
  <si>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</si>
  <si>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</si>
  <si>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</si>
  <si>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</si>
  <si>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</si>
  <si>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</si>
  <si>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</si>
  <si>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</si>
  <si>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</si>
  <si>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</si>
  <si>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</si>
  <si>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</si>
  <si>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</si>
  <si>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</si>
  <si>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</si>
  <si>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</si>
  <si>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</si>
  <si>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</si>
  <si>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</si>
  <si>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</si>
  <si>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</si>
  <si>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</si>
  <si>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</si>
  <si>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</si>
  <si>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</si>
  <si>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</si>
  <si>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</si>
  <si>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</si>
  <si>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</si>
  <si>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</si>
  <si>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</si>
  <si>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</si>
  <si>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</si>
  <si>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</si>
  <si>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</si>
  <si>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</si>
  <si>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</si>
  <si>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</si>
  <si>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</si>
  <si>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</si>
  <si>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</si>
  <si>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</si>
  <si>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</si>
  <si>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</si>
  <si>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</si>
  <si>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</si>
  <si>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</si>
  <si>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</si>
  <si>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</si>
  <si>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</si>
  <si>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</si>
  <si>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</si>
  <si>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</si>
  <si>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</si>
  <si>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</si>
  <si>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</si>
  <si>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</si>
  <si>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</si>
  <si>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</si>
  <si>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</si>
  <si>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</si>
  <si>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</si>
  <si>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</si>
  <si>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</si>
  <si>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</si>
  <si>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</si>
  <si>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</si>
  <si>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</si>
  <si>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</si>
  <si>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</si>
  <si>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</si>
  <si>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</si>
  <si>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</si>
  <si>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</si>
  <si>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</si>
  <si>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</si>
  <si>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</si>
  <si>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</si>
  <si>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</si>
  <si>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</si>
  <si>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</si>
  <si>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</si>
  <si>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</si>
  <si>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</si>
  <si>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</si>
  <si>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</si>
  <si>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</si>
  <si>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</si>
  <si>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</si>
  <si>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</si>
  <si>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</si>
  <si>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</si>
  <si>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</si>
  <si>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</si>
  <si>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</si>
  <si>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</si>
  <si>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</si>
  <si>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</si>
  <si>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</si>
  <si>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</si>
  <si>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</si>
  <si>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</si>
  <si>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</si>
  <si>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</si>
  <si>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</si>
  <si>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</si>
  <si>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</si>
  <si>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</si>
  <si>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</si>
  <si>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</si>
  <si>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</si>
  <si>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</si>
  <si>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</si>
  <si>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</si>
  <si>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</si>
  <si>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</si>
  <si>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</si>
  <si>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</si>
  <si>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</si>
  <si>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</si>
  <si>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</si>
  <si>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</si>
  <si>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</si>
  <si>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</si>
  <si>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</si>
  <si>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</si>
  <si>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</si>
  <si>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</si>
  <si>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</si>
  <si>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</si>
  <si>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</si>
  <si>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</si>
  <si>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</si>
  <si>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</si>
  <si>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</si>
  <si>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</si>
  <si>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</si>
  <si>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</si>
  <si>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</si>
  <si>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</si>
  <si>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</si>
  <si>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</si>
  <si>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</si>
  <si>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</si>
  <si>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</si>
  <si>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</si>
  <si>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</si>
  <si>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</si>
  <si>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</si>
  <si>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</si>
  <si>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</si>
  <si>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</si>
  <si>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</si>
  <si>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</si>
  <si>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</si>
  <si>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</si>
  <si>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</si>
  <si>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</si>
  <si>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</si>
  <si>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</si>
  <si>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</si>
  <si>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</si>
  <si>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</si>
  <si>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</si>
  <si>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</si>
  <si>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</si>
  <si>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</si>
  <si>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</si>
  <si>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</si>
  <si>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</si>
  <si>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</si>
  <si>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</si>
  <si>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</si>
  <si>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</si>
  <si>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</si>
  <si>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</si>
  <si>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</si>
  <si>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</si>
  <si>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</si>
  <si>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</si>
  <si>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</si>
  <si>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</si>
  <si>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</si>
  <si>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</si>
  <si>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</si>
  <si>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</si>
  <si>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</si>
  <si>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</si>
  <si>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</si>
  <si>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</si>
  <si>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</si>
  <si>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</si>
  <si>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</si>
  <si>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</si>
  <si>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</si>
  <si>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</si>
  <si>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</si>
  <si>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</si>
  <si>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</si>
  <si>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</si>
  <si>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</si>
  <si>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</si>
  <si>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</si>
  <si>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</si>
  <si>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</si>
  <si>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</si>
  <si>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</si>
  <si>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</si>
  <si>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</si>
  <si>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</si>
  <si>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</si>
  <si>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</si>
  <si>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</si>
  <si>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</si>
  <si>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</si>
  <si>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</si>
  <si>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</si>
  <si>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</si>
  <si>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</si>
  <si>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</si>
  <si>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</si>
  <si>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</si>
  <si>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</si>
  <si>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</si>
  <si>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</si>
  <si>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</si>
  <si>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</si>
  <si>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</si>
  <si>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</si>
  <si>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</si>
  <si>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</si>
  <si>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</si>
  <si>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</si>
  <si>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</si>
  <si>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</si>
  <si>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</si>
  <si>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</si>
  <si>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</si>
  <si>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</si>
  <si>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</si>
  <si>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</si>
  <si>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</si>
  <si>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</si>
  <si>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</si>
  <si>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</si>
  <si>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</si>
  <si>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</si>
  <si>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</si>
  <si>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</si>
  <si>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</si>
  <si>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</si>
  <si>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</si>
  <si>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</si>
  <si>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</si>
  <si>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</si>
  <si>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</si>
  <si>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</si>
  <si>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</si>
  <si>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</si>
  <si>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</si>
  <si>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</si>
  <si>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</si>
  <si>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</si>
  <si>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</si>
  <si>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</si>
  <si>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</si>
  <si>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</si>
  <si>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</si>
  <si>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</si>
  <si>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</si>
  <si>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</si>
  <si>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</si>
  <si>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</si>
  <si>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</si>
  <si>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</si>
  <si>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</si>
  <si>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</si>
  <si>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</si>
  <si>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</si>
  <si>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</si>
  <si>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</si>
  <si>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</si>
  <si>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</si>
  <si>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</si>
  <si>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</si>
  <si>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</si>
  <si>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</si>
  <si>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</si>
  <si>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</si>
  <si>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</si>
  <si>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</si>
  <si>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</si>
  <si>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</si>
  <si>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</si>
  <si>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</si>
  <si>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</si>
  <si>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</si>
  <si>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</si>
  <si>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</si>
  <si>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</si>
  <si>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</si>
  <si>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</si>
  <si>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</si>
  <si>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</si>
  <si>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</si>
  <si>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</si>
  <si>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</si>
  <si>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</si>
  <si>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</si>
  <si>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</si>
  <si>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</si>
  <si>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</si>
  <si>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</si>
  <si>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</si>
  <si>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</si>
  <si>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</si>
  <si>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</si>
  <si>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</si>
  <si>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</si>
  <si>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</si>
  <si>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</si>
  <si>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</si>
  <si>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</si>
  <si>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</si>
  <si>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</si>
  <si>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</si>
  <si>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</si>
  <si>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</si>
  <si>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</si>
  <si>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</si>
  <si>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</si>
  <si>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</si>
  <si>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</si>
  <si>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</si>
  <si>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</si>
  <si>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</si>
  <si>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</si>
  <si>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</si>
  <si>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</si>
  <si>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</si>
  <si>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</si>
  <si>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</si>
  <si>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</si>
  <si>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</si>
  <si>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</si>
  <si>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</si>
  <si>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</si>
  <si>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</si>
  <si>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</si>
  <si>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</si>
  <si>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</si>
  <si>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</si>
  <si>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</si>
  <si>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</si>
  <si>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</si>
  <si>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</si>
  <si>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</si>
  <si>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</si>
  <si>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</si>
  <si>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</si>
  <si>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</si>
  <si>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</si>
  <si>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</si>
  <si>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</si>
  <si>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</si>
  <si>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</si>
  <si>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</si>
  <si>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</si>
  <si>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</si>
  <si>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</si>
  <si>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</si>
  <si>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</si>
  <si>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</si>
  <si>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</si>
  <si>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</si>
  <si>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</si>
  <si>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</si>
  <si>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</si>
  <si>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</si>
  <si>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</si>
  <si>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</si>
  <si>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</si>
  <si>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</si>
  <si>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</si>
  <si>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</si>
  <si>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</si>
  <si>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</si>
  <si>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</si>
  <si>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</si>
  <si>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</si>
  <si>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</si>
  <si>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</si>
  <si>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</si>
  <si>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</si>
  <si>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</si>
  <si>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</si>
  <si>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</si>
  <si>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</si>
  <si>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</si>
  <si>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</si>
  <si>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</si>
  <si>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</si>
  <si>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</si>
  <si>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</si>
  <si>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</si>
  <si>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</si>
  <si>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</si>
  <si>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</si>
  <si>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</si>
  <si>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</si>
  <si>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</si>
  <si>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</si>
  <si>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</si>
  <si>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</si>
  <si>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</si>
  <si>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</si>
  <si>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</si>
  <si>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</si>
  <si>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</si>
  <si>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</si>
  <si>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</si>
  <si>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</si>
  <si>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</si>
  <si>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</si>
  <si>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</si>
  <si>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</si>
  <si>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</si>
  <si>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</si>
  <si>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</si>
  <si>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</si>
  <si>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</si>
  <si>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</si>
  <si>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</si>
  <si>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</si>
  <si>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</si>
  <si>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</si>
  <si>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</si>
  <si>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</si>
  <si>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</si>
  <si>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</si>
  <si>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</si>
  <si>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</si>
  <si>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</si>
  <si>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</si>
  <si>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</si>
  <si>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</si>
  <si>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</si>
  <si>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</si>
  <si>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</si>
  <si>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</si>
  <si>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</si>
  <si>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</si>
  <si>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</si>
  <si>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</si>
  <si>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</si>
  <si>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</si>
  <si>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</si>
  <si>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</si>
  <si>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</si>
  <si>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</si>
  <si>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</si>
  <si>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</si>
  <si>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</si>
  <si>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</si>
  <si>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</si>
  <si>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</si>
  <si>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</si>
  <si>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</si>
  <si>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</si>
  <si>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</si>
  <si>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</si>
  <si>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</si>
  <si>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</si>
  <si>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</si>
  <si>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</si>
  <si>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</si>
  <si>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</si>
  <si>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</si>
  <si>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</si>
  <si>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</si>
  <si>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</si>
  <si>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</si>
  <si>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</si>
  <si>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</si>
  <si>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</si>
  <si>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</si>
  <si>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</si>
  <si>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</si>
  <si>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</si>
  <si>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</si>
  <si>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</si>
  <si>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</si>
  <si>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</si>
  <si>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</si>
  <si>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</si>
  <si>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</si>
  <si>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</si>
  <si>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</si>
  <si>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</si>
  <si>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</si>
  <si>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</si>
  <si>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</si>
  <si>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</si>
  <si>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</si>
  <si>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</si>
  <si>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</si>
  <si>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</si>
  <si>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</si>
  <si>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</si>
  <si>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</si>
  <si>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</si>
  <si>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</si>
  <si>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</si>
  <si>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</si>
  <si>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</si>
  <si>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</si>
  <si>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</si>
  <si>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</si>
  <si>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</si>
  <si>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</si>
  <si>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</si>
  <si>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</si>
  <si>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</si>
  <si>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</si>
  <si>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</si>
  <si>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</si>
  <si>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</si>
  <si>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</si>
  <si>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</si>
  <si>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</si>
  <si>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</si>
  <si>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</si>
  <si>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</si>
  <si>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</si>
  <si>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</si>
  <si>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</si>
  <si>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</si>
  <si>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</si>
  <si>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</si>
  <si>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</si>
  <si>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</si>
  <si>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</si>
  <si>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</si>
  <si>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</si>
  <si>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</si>
  <si>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</si>
  <si>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</si>
  <si>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</si>
  <si>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</si>
  <si>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</si>
  <si>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</si>
  <si>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</si>
  <si>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</si>
  <si>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</si>
  <si>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</si>
  <si>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</si>
  <si>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</si>
  <si>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</si>
  <si>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</si>
  <si>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</si>
  <si>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</si>
  <si>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</si>
  <si>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</si>
  <si>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</si>
  <si>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</si>
  <si>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</si>
  <si>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</si>
  <si>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</si>
  <si>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</si>
  <si>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</si>
  <si>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</si>
  <si>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</si>
  <si>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</si>
  <si>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</si>
  <si>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</si>
  <si>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</si>
  <si>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</si>
  <si>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</si>
  <si>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</si>
  <si>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</si>
  <si>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</si>
  <si>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</si>
  <si>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</si>
  <si>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</si>
  <si>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</si>
  <si>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</si>
  <si>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</si>
  <si>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</si>
  <si>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</si>
  <si>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</si>
  <si>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</si>
  <si>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</si>
  <si>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</si>
  <si>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</si>
  <si>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</si>
  <si>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</si>
  <si>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</si>
  <si>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</si>
  <si>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</si>
  <si>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</si>
  <si>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</si>
  <si>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</si>
  <si>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</si>
  <si>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</si>
  <si>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</si>
  <si>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</si>
  <si>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</si>
  <si>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</si>
  <si>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</si>
  <si>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</si>
  <si>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</si>
  <si>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</si>
  <si>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</si>
  <si>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</si>
  <si>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</si>
  <si>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</si>
  <si>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</si>
  <si>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</si>
  <si>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</si>
  <si>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</si>
  <si>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</si>
  <si>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</si>
  <si>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</si>
  <si>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</si>
  <si>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</si>
  <si>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</si>
  <si>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</si>
  <si>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</si>
  <si>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</si>
  <si>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</si>
  <si>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</si>
  <si>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</si>
  <si>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</si>
  <si>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</si>
  <si>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</si>
  <si>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</si>
  <si>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</si>
  <si>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</si>
  <si>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</si>
  <si>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</si>
  <si>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</si>
  <si>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</si>
  <si>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</si>
  <si>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</si>
  <si>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</si>
  <si>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</si>
  <si>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</si>
  <si>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</si>
  <si>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</si>
  <si>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</si>
  <si>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</si>
  <si>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</si>
  <si>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</si>
  <si>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</si>
  <si>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</si>
  <si>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</si>
  <si>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</si>
  <si>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</si>
  <si>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</si>
  <si>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</si>
  <si>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</si>
  <si>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</si>
  <si>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</si>
  <si>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</si>
  <si>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</si>
  <si>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</si>
  <si>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</si>
  <si>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</si>
  <si>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</si>
  <si>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</si>
  <si>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</si>
  <si>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</si>
  <si>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</si>
  <si>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</si>
  <si>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</si>
  <si>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</si>
  <si>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</si>
  <si>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</si>
  <si>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</si>
  <si>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</si>
  <si>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</si>
  <si>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</si>
  <si>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</si>
  <si>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</si>
  <si>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</si>
  <si>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</si>
  <si>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</si>
  <si>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</si>
  <si>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</si>
  <si>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</si>
  <si>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</si>
  <si>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</si>
  <si>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</si>
  <si>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</si>
  <si>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</si>
  <si>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</si>
  <si>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</si>
  <si>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</si>
  <si>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</si>
  <si>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</si>
  <si>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</si>
  <si>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</si>
  <si>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</si>
  <si>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</si>
  <si>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</si>
  <si>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</si>
  <si>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</si>
  <si>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</si>
  <si>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</si>
  <si>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</si>
  <si>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</si>
  <si>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</si>
  <si>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</si>
  <si>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</si>
  <si>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</si>
  <si>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</si>
  <si>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</si>
  <si>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</si>
  <si>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</si>
  <si>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</si>
  <si>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</si>
  <si>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</si>
  <si>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</si>
  <si>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</si>
  <si>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</si>
  <si>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</si>
  <si>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</si>
  <si>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</si>
  <si>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</si>
  <si>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</si>
  <si>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</si>
  <si>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</si>
  <si>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</si>
  <si>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</si>
  <si>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</si>
  <si>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</si>
  <si>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</si>
  <si>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</si>
  <si>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</si>
  <si>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</si>
  <si>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</si>
  <si>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</si>
  <si>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</si>
  <si>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</si>
  <si>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</si>
  <si>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</si>
  <si>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</si>
  <si>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</si>
  <si>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</si>
  <si>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</si>
  <si>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</si>
  <si>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</si>
  <si>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</si>
  <si>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</si>
  <si>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</si>
  <si>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</si>
  <si>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</si>
  <si>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</si>
  <si>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</si>
  <si>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</si>
  <si>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</si>
  <si>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</si>
  <si>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</si>
  <si>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</si>
  <si>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</si>
  <si>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</si>
  <si>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</si>
  <si>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</si>
  <si>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</si>
  <si>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</si>
  <si>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</si>
  <si>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</si>
  <si>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</si>
  <si>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</si>
  <si>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</si>
  <si>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</si>
  <si>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</si>
  <si>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</si>
  <si>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</si>
  <si>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</si>
  <si>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</si>
  <si>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</si>
  <si>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</si>
  <si>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</si>
  <si>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</si>
  <si>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</si>
  <si>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</si>
  <si>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</si>
  <si>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</si>
  <si>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</si>
  <si>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</si>
  <si>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</si>
  <si>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</si>
  <si>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</si>
  <si>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</si>
  <si>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</si>
  <si>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</si>
  <si>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</si>
  <si>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</si>
  <si>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</si>
  <si>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</si>
  <si>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</si>
  <si>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</si>
  <si>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</si>
  <si>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</si>
  <si>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</si>
  <si>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</si>
  <si>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</si>
  <si>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</si>
  <si>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</si>
  <si>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</si>
  <si>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</si>
  <si>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</si>
  <si>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</si>
  <si>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</si>
  <si>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</si>
  <si>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</si>
  <si>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</si>
  <si>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</si>
  <si>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</si>
  <si>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</si>
  <si>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</si>
  <si>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</si>
  <si>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</si>
  <si>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</si>
  <si>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</si>
  <si>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</si>
  <si>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</si>
  <si>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</si>
  <si>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</si>
  <si>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</si>
  <si>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</si>
  <si>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</si>
  <si>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</si>
  <si>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</si>
  <si>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</si>
  <si>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</si>
  <si>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</si>
  <si>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</si>
  <si>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</si>
  <si>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</si>
  <si>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</si>
  <si>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</si>
  <si>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</si>
  <si>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</si>
  <si>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</si>
  <si>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</si>
  <si>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</si>
  <si>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</si>
  <si>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</si>
  <si>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</si>
  <si>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</si>
  <si>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</si>
  <si>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</si>
  <si>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</si>
  <si>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</si>
  <si>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</si>
  <si>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</si>
  <si>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</si>
  <si>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</si>
  <si>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</si>
  <si>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</si>
  <si>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</si>
  <si>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</si>
  <si>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</si>
  <si>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</si>
  <si>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</si>
  <si>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</si>
  <si>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</si>
  <si>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</si>
  <si>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</si>
  <si>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</si>
  <si>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</si>
  <si>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</si>
  <si>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</si>
  <si>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</si>
  <si>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</si>
  <si>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</si>
  <si>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</si>
  <si>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</si>
  <si>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</si>
  <si>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</si>
  <si>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</si>
  <si>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</si>
  <si>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</si>
  <si>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</si>
  <si>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</si>
  <si>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</si>
  <si>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</si>
  <si>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</si>
  <si>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</si>
  <si>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</si>
  <si>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</si>
  <si>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</si>
  <si>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</si>
  <si>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</si>
  <si>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</si>
  <si>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</si>
  <si>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</si>
  <si>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</si>
  <si>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</si>
  <si>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</si>
  <si>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</si>
  <si>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</si>
  <si>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</si>
  <si>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</si>
  <si>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</si>
  <si>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</si>
  <si>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</si>
  <si>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</si>
  <si>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</si>
  <si>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</si>
  <si>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</si>
  <si>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</si>
  <si>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</si>
  <si>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</si>
  <si>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</si>
  <si>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</si>
  <si>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</si>
  <si>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</si>
  <si>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</si>
  <si>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</si>
  <si>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</si>
  <si>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</si>
  <si>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</si>
  <si>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</si>
  <si>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</si>
  <si>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</si>
  <si>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</si>
  <si>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</si>
  <si>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</si>
  <si>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</si>
  <si>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</si>
  <si>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</si>
  <si>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</si>
  <si>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</si>
  <si>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</si>
  <si>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</si>
  <si>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</si>
  <si>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</si>
  <si>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</si>
  <si>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</si>
  <si>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</si>
  <si>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</si>
  <si>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</si>
  <si>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</si>
  <si>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</si>
  <si>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</si>
  <si>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</si>
  <si>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</si>
  <si>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</si>
  <si>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</si>
  <si>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</si>
  <si>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</si>
  <si>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</si>
  <si>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</si>
  <si>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</si>
  <si>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</si>
  <si>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</si>
  <si>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</si>
  <si>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</si>
  <si>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</si>
  <si>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</si>
  <si>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</si>
  <si>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</si>
  <si>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</si>
  <si>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</si>
  <si>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</si>
  <si>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</si>
  <si>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</si>
  <si>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</si>
  <si>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</si>
  <si>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</si>
  <si>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</si>
  <si>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</si>
  <si>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</si>
  <si>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</si>
  <si>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</si>
  <si>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</si>
  <si>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</si>
  <si>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</si>
  <si>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</si>
  <si>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</si>
  <si>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</si>
  <si>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</si>
  <si>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</si>
  <si>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</si>
  <si>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</si>
  <si>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</si>
  <si>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</si>
  <si>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</si>
  <si>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</si>
  <si>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</si>
  <si>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</si>
  <si>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</si>
  <si>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</si>
  <si>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</si>
  <si>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</si>
  <si>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</si>
  <si>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</si>
  <si>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</si>
  <si>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</si>
  <si>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</si>
  <si>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</si>
  <si>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</si>
  <si>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</si>
  <si>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</si>
  <si>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</si>
  <si>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</si>
  <si>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</si>
  <si>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</si>
  <si>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</si>
  <si>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</si>
  <si>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</si>
  <si>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</si>
  <si>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</si>
  <si>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</si>
  <si>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</si>
  <si>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</si>
  <si>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</si>
  <si>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</si>
  <si>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</si>
  <si>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</si>
  <si>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</si>
  <si>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</si>
  <si>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</si>
  <si>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</si>
  <si>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</si>
  <si>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</si>
  <si>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</si>
  <si>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</si>
  <si>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</si>
  <si>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</si>
  <si>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</si>
  <si>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</si>
  <si>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</si>
  <si>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</si>
  <si>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</si>
  <si>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</si>
  <si>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</si>
  <si>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</si>
  <si>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</si>
  <si>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</si>
  <si>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</si>
  <si>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</si>
  <si>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</si>
  <si>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</si>
  <si>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</si>
  <si>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</si>
  <si>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</si>
  <si>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</si>
  <si>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</si>
  <si>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</si>
  <si>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</si>
  <si>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</si>
  <si>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</si>
  <si>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</si>
  <si>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</si>
  <si>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</si>
  <si>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</si>
  <si>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</si>
  <si>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</si>
  <si>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</si>
  <si>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</si>
  <si>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</si>
  <si>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</si>
  <si>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</si>
  <si>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</si>
  <si>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</si>
  <si>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</si>
  <si>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</si>
  <si>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</si>
  <si>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</si>
  <si>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</si>
  <si>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</si>
  <si>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</si>
  <si>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</si>
  <si>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</si>
  <si>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</si>
  <si>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</si>
  <si>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</si>
  <si>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</si>
  <si>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</si>
  <si>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</si>
  <si>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</si>
  <si>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</si>
  <si>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</si>
  <si>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</si>
  <si>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</si>
  <si>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</si>
  <si>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</si>
  <si>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</si>
  <si>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</si>
  <si>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</si>
  <si>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</si>
  <si>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</si>
  <si>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</si>
  <si>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</si>
  <si>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</si>
  <si>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</si>
  <si>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</si>
  <si>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</si>
  <si>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</si>
  <si>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</si>
  <si>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</si>
  <si>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</si>
  <si>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</si>
  <si>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</si>
  <si>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</si>
  <si>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</si>
  <si>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</si>
  <si>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</si>
  <si>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</si>
  <si>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</si>
  <si>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</si>
  <si>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</si>
  <si>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</si>
  <si>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</si>
  <si>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</si>
  <si>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</si>
  <si>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</si>
  <si>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</si>
  <si>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</si>
  <si>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</si>
  <si>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</si>
  <si>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</si>
  <si>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</si>
  <si>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</si>
  <si>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</si>
  <si>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</si>
  <si>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</si>
  <si>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</si>
  <si>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</si>
  <si>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</si>
  <si>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</si>
  <si>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</si>
  <si>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</si>
  <si>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</si>
  <si>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</si>
  <si>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</si>
  <si>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</si>
  <si>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</si>
  <si>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</si>
  <si>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</si>
  <si>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</si>
  <si>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</si>
  <si>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</si>
  <si>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</si>
  <si>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</si>
  <si>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</si>
  <si>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</si>
  <si>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</si>
  <si>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</si>
  <si>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</si>
  <si>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</si>
  <si>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</si>
  <si>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</si>
  <si>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</si>
  <si>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</si>
  <si>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</si>
  <si>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</si>
  <si>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</si>
  <si>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</si>
  <si>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</si>
  <si>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</si>
  <si>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</si>
  <si>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</si>
  <si>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</si>
  <si>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</si>
  <si>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</si>
  <si>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</si>
  <si>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</si>
  <si>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</si>
  <si>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</si>
  <si>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</si>
  <si>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</si>
  <si>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</si>
  <si>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</si>
  <si>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</si>
  <si>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</si>
  <si>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</si>
  <si>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</si>
  <si>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</si>
  <si>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</si>
  <si>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</si>
  <si>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</si>
  <si>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</si>
  <si>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</si>
  <si>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</si>
  <si>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</si>
  <si>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</si>
  <si>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</si>
  <si>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</si>
  <si>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</si>
  <si>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</si>
  <si>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</si>
  <si>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</si>
  <si>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</si>
  <si>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</si>
  <si>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</si>
  <si>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</si>
  <si>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</si>
  <si>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</si>
  <si>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</si>
  <si>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</si>
  <si>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</si>
  <si>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</si>
  <si>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</si>
  <si>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</si>
  <si>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</si>
  <si>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</si>
  <si>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</si>
  <si>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</si>
  <si>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</si>
  <si>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</si>
  <si>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</si>
  <si>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</si>
  <si>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</si>
  <si>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</si>
  <si>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</si>
  <si>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</si>
  <si>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</si>
  <si>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</si>
  <si>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</si>
  <si>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</si>
  <si>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</si>
  <si>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</si>
  <si>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</si>
  <si>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</si>
  <si>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</si>
  <si>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</si>
  <si>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</si>
  <si>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</si>
  <si>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</si>
  <si>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</si>
  <si>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</si>
  <si>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</si>
  <si>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</si>
  <si>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</si>
  <si>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</si>
  <si>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</si>
  <si>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</si>
  <si>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</si>
  <si>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</si>
  <si>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</si>
  <si>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</si>
  <si>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</si>
  <si>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</si>
  <si>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</si>
  <si>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</si>
  <si>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</si>
  <si>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</si>
  <si>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</si>
  <si>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</si>
  <si>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</si>
  <si>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</si>
  <si>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</si>
  <si>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</si>
  <si>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</si>
  <si>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</si>
  <si>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</si>
  <si>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</si>
  <si>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</si>
  <si>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</si>
  <si>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</si>
  <si>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</si>
  <si>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</si>
  <si>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</si>
  <si>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</si>
  <si>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</si>
  <si>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</si>
  <si>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</si>
  <si>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</si>
  <si>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</si>
  <si>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</si>
  <si>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</si>
  <si>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</si>
  <si>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</si>
  <si>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</si>
  <si>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</si>
  <si>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</si>
  <si>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</si>
  <si>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</si>
  <si>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</si>
  <si>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</si>
  <si>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</si>
  <si>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</si>
  <si>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</si>
  <si>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</si>
  <si>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</si>
  <si>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</si>
  <si>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</si>
  <si>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</si>
  <si>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</si>
  <si>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</si>
  <si>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</si>
  <si>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</si>
  <si>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</si>
  <si>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</si>
  <si>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</si>
  <si>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</si>
  <si>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</si>
  <si>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</si>
  <si>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</si>
  <si>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</si>
  <si>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</si>
  <si>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</si>
  <si>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</si>
  <si>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</si>
  <si>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</si>
  <si>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</si>
  <si>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</si>
  <si>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</si>
  <si>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</si>
  <si>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</si>
  <si>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</si>
  <si>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</si>
  <si>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</si>
  <si>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</si>
  <si>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</si>
  <si>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</si>
  <si>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</si>
  <si>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</si>
  <si>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</si>
  <si>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</si>
  <si>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</si>
  <si>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</si>
  <si>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</si>
  <si>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</si>
  <si>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</si>
  <si>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</si>
  <si>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</si>
  <si>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</si>
  <si>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</si>
  <si>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</si>
  <si>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</si>
  <si>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</si>
  <si>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</si>
  <si>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</si>
  <si>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</si>
  <si>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</si>
  <si>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</si>
  <si>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</si>
  <si>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</si>
  <si>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</si>
  <si>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</si>
  <si>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</si>
  <si>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</si>
  <si>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</si>
  <si>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</si>
  <si>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</si>
  <si>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</si>
  <si>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</si>
  <si>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</si>
  <si>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</si>
  <si>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</si>
  <si>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</si>
  <si>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</si>
  <si>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</si>
  <si>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</si>
  <si>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</si>
  <si>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</si>
  <si>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</si>
  <si>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</si>
  <si>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</si>
  <si>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</si>
  <si>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</si>
  <si>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</si>
  <si>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</si>
  <si>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</si>
  <si>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</si>
  <si>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</si>
  <si>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</si>
  <si>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</si>
  <si>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</si>
  <si>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</si>
  <si>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</si>
  <si>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</si>
  <si>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</si>
  <si>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</si>
  <si>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</si>
  <si>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</si>
  <si>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</si>
  <si>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</si>
  <si>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</si>
  <si>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</si>
  <si>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</si>
  <si>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</si>
  <si>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</si>
  <si>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</si>
  <si>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</si>
  <si>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</si>
  <si>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</si>
  <si>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</si>
  <si>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</si>
  <si>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</si>
  <si>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</si>
  <si>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</si>
  <si>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</si>
  <si>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</si>
  <si>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</si>
  <si>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</si>
  <si>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</si>
  <si>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</si>
  <si>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</si>
  <si>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</si>
  <si>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</si>
  <si>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</si>
  <si>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</si>
  <si>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</si>
  <si>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</si>
  <si>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</si>
  <si>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</si>
  <si>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</si>
  <si>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</si>
  <si>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</si>
  <si>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</si>
  <si>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</si>
  <si>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</si>
  <si>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</si>
  <si>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</si>
  <si>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</si>
  <si>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</si>
  <si>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</si>
  <si>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</si>
  <si>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</si>
  <si>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</si>
  <si>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</si>
  <si>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</si>
  <si>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</si>
  <si>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</si>
  <si>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</si>
  <si>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</si>
  <si>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</si>
  <si>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</si>
  <si>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</si>
  <si>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</si>
  <si>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</si>
  <si>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</si>
  <si>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</si>
  <si>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</si>
  <si>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</si>
  <si>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</si>
  <si>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</si>
  <si>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</si>
  <si>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</si>
  <si>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</si>
  <si>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</si>
  <si>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</si>
  <si>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</si>
  <si>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</si>
  <si>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</si>
  <si>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</si>
  <si>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</si>
  <si>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</si>
  <si>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</si>
  <si>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</si>
  <si>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</si>
  <si>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</si>
  <si>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</si>
  <si>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</si>
  <si>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</si>
  <si>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</si>
  <si>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</si>
  <si>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</si>
  <si>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</si>
  <si>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</si>
  <si>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</si>
  <si>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</si>
  <si>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</si>
  <si>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</si>
  <si>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</si>
  <si>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</si>
  <si>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</si>
  <si>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</si>
  <si>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</si>
  <si>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</si>
  <si>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</si>
  <si>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</si>
  <si>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</si>
  <si>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</si>
  <si>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</si>
  <si>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</si>
  <si>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</si>
  <si>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</si>
  <si>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</si>
  <si>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</si>
  <si>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</si>
  <si>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</si>
  <si>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</si>
  <si>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</si>
  <si>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</si>
  <si>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</si>
  <si>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</si>
  <si>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</si>
  <si>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</si>
  <si>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</si>
  <si>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</si>
  <si>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</si>
  <si>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</si>
  <si>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</si>
  <si>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</si>
  <si>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</si>
  <si>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</si>
  <si>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</si>
  <si>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</si>
  <si>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</si>
  <si>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</si>
  <si>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</si>
  <si>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</si>
  <si>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</si>
  <si>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</si>
  <si>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</si>
  <si>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</si>
  <si>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</si>
  <si>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</si>
  <si>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</si>
  <si>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</si>
  <si>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</si>
  <si>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</si>
  <si>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</si>
  <si>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</si>
  <si>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</si>
  <si>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</si>
  <si>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</si>
  <si>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</si>
  <si>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</si>
  <si>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</si>
  <si>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</si>
  <si>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</si>
  <si>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</si>
  <si>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</si>
  <si>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</si>
  <si>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</si>
  <si>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</si>
  <si>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</si>
  <si>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</si>
  <si>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</si>
  <si>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</si>
  <si>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</si>
  <si>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</si>
  <si>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</si>
  <si>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</si>
  <si>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</si>
  <si>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</si>
  <si>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</si>
  <si>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</si>
  <si>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</si>
  <si>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</si>
  <si>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</si>
  <si>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</si>
  <si>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</si>
  <si>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</si>
  <si>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</si>
  <si>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</si>
  <si>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</si>
  <si>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</si>
  <si>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</si>
  <si>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</si>
  <si>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</si>
  <si>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</si>
  <si>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</si>
  <si>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</si>
  <si>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</si>
  <si>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</si>
  <si>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</si>
  <si>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</si>
  <si>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</si>
  <si>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</si>
  <si>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</si>
  <si>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</si>
  <si>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</si>
  <si>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</si>
  <si>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</si>
  <si>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</si>
  <si>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</si>
  <si>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</si>
  <si>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</si>
  <si>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</si>
  <si>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</si>
  <si>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</si>
  <si>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</si>
  <si>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</si>
  <si>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</si>
  <si>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</si>
  <si>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</si>
  <si>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</si>
  <si>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</si>
  <si>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</si>
  <si>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</si>
  <si>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</si>
  <si>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</si>
  <si>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</si>
  <si>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</si>
  <si>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</si>
  <si>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</si>
  <si>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</si>
  <si>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</si>
  <si>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</si>
  <si>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</si>
  <si>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</si>
  <si>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</si>
  <si>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</si>
  <si>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</si>
  <si>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</si>
  <si>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</si>
  <si>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</si>
  <si>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</si>
  <si>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</si>
  <si>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</si>
  <si>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</si>
  <si>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</si>
  <si>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</si>
  <si>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</si>
  <si>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</si>
  <si>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</si>
  <si>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</si>
  <si>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</si>
  <si>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</si>
  <si>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</si>
  <si>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</si>
  <si>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</si>
  <si>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</si>
  <si>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</si>
  <si>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</si>
  <si>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</si>
  <si>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</si>
  <si>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</si>
  <si>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</si>
  <si>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</si>
  <si>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</si>
  <si>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</si>
  <si>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</si>
  <si>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</si>
  <si>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</si>
  <si>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</si>
  <si>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</si>
  <si>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</si>
  <si>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</si>
  <si>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</si>
  <si>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</si>
  <si>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</si>
  <si>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</si>
  <si>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</si>
  <si>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</si>
  <si>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</si>
  <si>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</si>
  <si>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</si>
  <si>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</si>
  <si>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</si>
  <si>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</si>
  <si>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</si>
  <si>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</si>
  <si>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</si>
  <si>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</si>
  <si>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</si>
  <si>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</si>
  <si>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</si>
  <si>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</si>
  <si>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</si>
  <si>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</si>
  <si>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</si>
  <si>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</si>
  <si>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</si>
  <si>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</si>
  <si>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</si>
  <si>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</si>
  <si>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</si>
  <si>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</si>
  <si>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</si>
  <si>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</si>
  <si>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</si>
  <si>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</si>
  <si>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</si>
  <si>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</si>
  <si>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</si>
  <si>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</si>
  <si>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</si>
  <si>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</si>
  <si>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</si>
  <si>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</si>
  <si>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</si>
  <si>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</si>
  <si>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</si>
  <si>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</si>
  <si>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</si>
  <si>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</si>
  <si>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</si>
  <si>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</si>
  <si>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</si>
  <si>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</si>
  <si>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</si>
  <si>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</si>
  <si>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</si>
  <si>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</si>
  <si>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</si>
  <si>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</si>
  <si>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</si>
  <si>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</si>
  <si>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</si>
  <si>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</si>
  <si>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</si>
  <si>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</si>
  <si>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</si>
  <si>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</si>
  <si>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</si>
  <si>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</si>
  <si>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</si>
  <si>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</si>
  <si>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</si>
  <si>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</si>
  <si>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</si>
  <si>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</si>
  <si>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</si>
  <si>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</si>
  <si>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</si>
  <si>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</si>
  <si>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</si>
  <si>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</si>
  <si>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</si>
  <si>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</si>
  <si>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</si>
  <si>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</si>
  <si>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</si>
  <si>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</si>
  <si>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</si>
  <si>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</si>
  <si>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</si>
  <si>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</si>
  <si>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</si>
  <si>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</si>
  <si>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</si>
  <si>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</si>
  <si>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</si>
  <si>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</si>
  <si>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</si>
  <si>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</si>
  <si>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</si>
  <si>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</si>
  <si>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</si>
  <si>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</si>
  <si>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</si>
  <si>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</si>
  <si>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</si>
  <si>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</si>
  <si>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</si>
  <si>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</si>
  <si>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</si>
  <si>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</si>
  <si>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</si>
  <si>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</si>
  <si>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</si>
  <si>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</si>
  <si>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</si>
  <si>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</si>
  <si>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</si>
  <si>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</si>
  <si>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</si>
  <si>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</si>
  <si>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</si>
  <si>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</si>
  <si>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</si>
  <si>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</si>
  <si>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</si>
  <si>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</si>
  <si>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</si>
  <si>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</si>
  <si>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</si>
  <si>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</si>
  <si>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</si>
  <si>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</si>
  <si>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</si>
  <si>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</si>
  <si>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</si>
  <si>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</si>
  <si>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</si>
  <si>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</si>
  <si>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</si>
  <si>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</si>
  <si>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</si>
  <si>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</si>
  <si>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</si>
  <si>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</si>
  <si>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</si>
  <si>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</si>
  <si>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</si>
  <si>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</si>
  <si>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</si>
  <si>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</si>
  <si>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</si>
  <si>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</si>
  <si>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</si>
  <si>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</si>
  <si>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</si>
  <si>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</si>
  <si>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</si>
  <si>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</si>
  <si>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</si>
  <si>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</si>
  <si>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</si>
  <si>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</si>
  <si>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</si>
  <si>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</si>
  <si>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</si>
  <si>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</si>
  <si>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</si>
  <si>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</si>
  <si>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</si>
  <si>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</si>
  <si>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</si>
  <si>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</si>
  <si>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</si>
  <si>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</si>
  <si>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</si>
  <si>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</si>
  <si>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</si>
  <si>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</si>
  <si>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</si>
  <si>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</si>
  <si>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</si>
  <si>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</si>
  <si>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</si>
  <si>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</si>
  <si>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</si>
  <si>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</si>
  <si>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</si>
  <si>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</si>
  <si>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</si>
  <si>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</si>
  <si>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</si>
  <si>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</si>
  <si>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</si>
  <si>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</si>
  <si>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</si>
  <si>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</si>
  <si>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</si>
  <si>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</si>
  <si>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</si>
  <si>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</si>
  <si>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</si>
  <si>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</si>
  <si>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</si>
  <si>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</si>
  <si>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</si>
  <si>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</si>
  <si>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</si>
  <si>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</si>
  <si>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</si>
  <si>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</si>
  <si>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</si>
  <si>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</si>
  <si>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</si>
  <si>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</si>
  <si>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</si>
  <si>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</si>
  <si>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</si>
  <si>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</si>
  <si>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</si>
  <si>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</si>
  <si>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</si>
  <si>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</si>
  <si>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</si>
  <si>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</si>
  <si>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</si>
  <si>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</si>
  <si>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</si>
  <si>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</si>
  <si>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</si>
  <si>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</si>
  <si>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</si>
  <si>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</si>
  <si>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</si>
  <si>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</si>
  <si>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</si>
  <si>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</si>
  <si>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</si>
  <si>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</si>
  <si>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</si>
  <si>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</si>
  <si>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</si>
  <si>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</si>
  <si>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</si>
  <si>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</si>
  <si>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</si>
  <si>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</si>
  <si>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</si>
  <si>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</si>
  <si>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</si>
  <si>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</si>
  <si>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</si>
  <si>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</si>
  <si>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</si>
  <si>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</si>
  <si>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</si>
  <si>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</si>
  <si>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</si>
  <si>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</si>
  <si>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</si>
  <si>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</si>
  <si>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</si>
  <si>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</si>
  <si>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</si>
  <si>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</si>
  <si>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</si>
  <si>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</si>
  <si>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</si>
  <si>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</si>
  <si>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</si>
  <si>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</si>
  <si>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</si>
  <si>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</si>
  <si>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</si>
  <si>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</si>
  <si>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</si>
  <si>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</si>
  <si>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</si>
  <si>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</si>
  <si>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</si>
  <si>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</si>
  <si>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</si>
  <si>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</si>
  <si>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</si>
  <si>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</si>
  <si>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</si>
  <si>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</si>
  <si>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</si>
  <si>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</si>
  <si>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</si>
  <si>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</si>
  <si>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</si>
  <si>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</si>
  <si>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</si>
  <si>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</si>
  <si>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</si>
  <si>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</si>
  <si>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</si>
  <si>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</si>
  <si>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</si>
  <si>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</si>
  <si>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</si>
  <si>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</si>
  <si>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</si>
  <si>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</si>
  <si>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</si>
  <si>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</si>
  <si>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</si>
  <si>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</si>
  <si>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</si>
  <si>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</si>
  <si>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</si>
  <si>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</si>
  <si>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</si>
  <si>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</si>
  <si>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</si>
  <si>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</si>
  <si>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</si>
  <si>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</si>
  <si>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</si>
  <si>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</si>
  <si>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</si>
  <si>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</si>
  <si>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</si>
  <si>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</si>
  <si>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</si>
  <si>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</si>
  <si>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</si>
  <si>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</si>
  <si>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</si>
  <si>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</si>
  <si>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</si>
  <si>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</si>
  <si>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</si>
  <si>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</si>
  <si>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</si>
  <si>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</si>
  <si>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</si>
  <si>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</si>
  <si>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</si>
  <si>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</si>
  <si>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</si>
  <si>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</si>
  <si>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</si>
  <si>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</si>
  <si>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</si>
  <si>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</si>
  <si>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</si>
  <si>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</si>
  <si>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</si>
  <si>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</si>
  <si>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</si>
  <si>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</si>
  <si>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</si>
  <si>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</si>
  <si>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</si>
  <si>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</si>
  <si>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</si>
  <si>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</si>
  <si>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</si>
  <si>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</si>
  <si>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</si>
  <si>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</si>
  <si>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</si>
  <si>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</si>
  <si>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</si>
  <si>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</si>
  <si>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</si>
  <si>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</si>
  <si>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</si>
  <si>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</si>
  <si>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</si>
  <si>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</si>
  <si>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</si>
  <si>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</si>
  <si>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</si>
  <si>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</si>
  <si>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</si>
  <si>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</si>
  <si>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</si>
  <si>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</si>
  <si>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</si>
  <si>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</si>
  <si>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</si>
  <si>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</si>
  <si>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</si>
  <si>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</si>
  <si>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</si>
  <si>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</si>
  <si>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</si>
  <si>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</si>
  <si>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</si>
  <si>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</si>
  <si>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</si>
  <si>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</si>
  <si>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</si>
  <si>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</si>
  <si>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</si>
  <si>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</si>
  <si>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</si>
  <si>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</si>
  <si>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</si>
  <si>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</si>
  <si>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</si>
  <si>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</si>
  <si>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</si>
  <si>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</si>
  <si>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</si>
  <si>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</si>
  <si>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</si>
  <si>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</si>
  <si>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</si>
  <si>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</si>
  <si>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</si>
  <si>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</si>
  <si>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</si>
  <si>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</si>
  <si>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</si>
  <si>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</si>
  <si>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</si>
  <si>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</si>
  <si>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</si>
  <si>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</si>
  <si>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</si>
  <si>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</si>
  <si>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</si>
  <si>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</si>
  <si>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</si>
  <si>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</si>
  <si>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</si>
  <si>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</si>
  <si>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</si>
  <si>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</si>
  <si>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</si>
  <si>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</si>
  <si>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</si>
  <si>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</si>
  <si>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</si>
  <si>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</si>
  <si>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</si>
  <si>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</si>
  <si>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</si>
  <si>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</si>
  <si>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</si>
  <si>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</si>
  <si>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</si>
  <si>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</si>
  <si>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</si>
  <si>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</si>
  <si>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</si>
  <si>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</si>
  <si>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</si>
  <si>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</si>
  <si>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</si>
  <si>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</si>
  <si>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</si>
  <si>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</si>
  <si>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</si>
  <si>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</si>
  <si>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</si>
  <si>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</si>
  <si>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</si>
  <si>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</si>
  <si>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</si>
  <si>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</si>
  <si>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</si>
  <si>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</si>
  <si>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</si>
  <si>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</si>
  <si>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</si>
  <si>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</si>
  <si>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</si>
  <si>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</si>
  <si>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</si>
  <si>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</si>
  <si>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</si>
  <si>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</si>
  <si>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</si>
  <si>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</si>
  <si>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</si>
  <si>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</si>
  <si>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</si>
  <si>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</si>
  <si>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</si>
  <si>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</si>
  <si>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</si>
  <si>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</si>
  <si>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</si>
  <si>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</si>
  <si>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</si>
  <si>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</si>
  <si>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</si>
  <si>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</si>
  <si>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</si>
  <si>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</si>
  <si>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</si>
  <si>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</si>
  <si>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</si>
  <si>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</si>
  <si>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</si>
  <si>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</si>
  <si>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</si>
  <si>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</si>
  <si>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</si>
  <si>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</si>
  <si>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</si>
  <si>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</si>
  <si>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</si>
  <si>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</si>
  <si>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</si>
  <si>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</si>
  <si>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</si>
  <si>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</si>
  <si>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</si>
  <si>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</si>
  <si>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</si>
  <si>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</si>
  <si>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</si>
  <si>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</si>
  <si>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</si>
  <si>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</si>
  <si>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</si>
  <si>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</si>
  <si>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</si>
  <si>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</si>
  <si>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</si>
  <si>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</si>
  <si>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</si>
  <si>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</si>
  <si>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</si>
  <si>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</si>
  <si>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</si>
  <si>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</si>
  <si>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</si>
  <si>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</si>
  <si>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</si>
  <si>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</si>
  <si>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</si>
  <si>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</si>
  <si>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</si>
  <si>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</si>
  <si>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</si>
  <si>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</si>
  <si>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</si>
  <si>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</si>
  <si>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</si>
  <si>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</si>
  <si>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</si>
  <si>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</si>
  <si>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</si>
  <si>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</si>
  <si>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</si>
  <si>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</si>
  <si>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</si>
  <si>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</si>
  <si>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</si>
  <si>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</si>
  <si>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</si>
  <si>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</si>
  <si>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</si>
  <si>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</si>
  <si>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</si>
  <si>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</si>
  <si>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</si>
  <si>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</si>
  <si>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</si>
  <si>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</si>
  <si>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</si>
  <si>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</si>
  <si>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</si>
  <si>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</si>
  <si>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</si>
  <si>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</si>
  <si>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</si>
  <si>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</si>
  <si>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</si>
  <si>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</si>
  <si>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</si>
  <si>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</si>
  <si>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</si>
  <si>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</si>
  <si>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</si>
  <si>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</si>
  <si>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</si>
  <si>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</si>
  <si>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</si>
  <si>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</si>
  <si>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</si>
  <si>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</si>
  <si>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</si>
  <si>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</si>
  <si>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</si>
  <si>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</si>
  <si>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</si>
  <si>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</si>
  <si>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</si>
  <si>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</si>
  <si>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</si>
  <si>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</si>
  <si>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</si>
  <si>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</si>
  <si>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</si>
  <si>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</si>
  <si>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</si>
  <si>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</si>
  <si>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</si>
  <si>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</si>
  <si>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</si>
  <si>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</si>
  <si>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</si>
  <si>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</si>
  <si>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</si>
  <si>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</si>
  <si>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</si>
  <si>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</si>
  <si>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</si>
  <si>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</si>
  <si>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</si>
  <si>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</si>
  <si>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</si>
  <si>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</si>
  <si>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</si>
  <si>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</si>
  <si>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</si>
  <si>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</si>
  <si>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</si>
  <si>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</si>
  <si>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</si>
  <si>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</si>
  <si>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</si>
  <si>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</si>
  <si>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</si>
  <si>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</si>
  <si>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</si>
  <si>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</si>
  <si>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</si>
  <si>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</si>
  <si>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</si>
  <si>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</si>
  <si>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</si>
  <si>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</si>
  <si>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</si>
  <si>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</si>
  <si>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</si>
  <si>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</si>
  <si>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</si>
  <si>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</si>
  <si>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</si>
  <si>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</si>
  <si>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</si>
  <si>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</si>
  <si>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</si>
  <si>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</si>
  <si>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</si>
  <si>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</si>
  <si>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</si>
  <si>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</si>
  <si>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</si>
  <si>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</si>
  <si>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</si>
  <si>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</si>
  <si>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</si>
  <si>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</si>
  <si>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</si>
  <si>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</si>
  <si>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</si>
  <si>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</si>
  <si>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</si>
  <si>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</si>
  <si>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</si>
  <si>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</si>
  <si>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</si>
  <si>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</si>
  <si>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</si>
  <si>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</si>
  <si>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</si>
  <si>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</si>
  <si>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</si>
  <si>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</si>
  <si>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</si>
  <si>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</si>
  <si>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</si>
  <si>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</si>
  <si>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</si>
  <si>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</si>
  <si>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</si>
  <si>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</si>
  <si>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</si>
  <si>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</si>
  <si>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</si>
  <si>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</si>
  <si>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</si>
  <si>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</si>
  <si>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</si>
  <si>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</si>
  <si>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</si>
  <si>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</si>
  <si>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</si>
  <si>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</si>
  <si>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</si>
  <si>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</si>
  <si>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</si>
  <si>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</si>
  <si>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</si>
  <si>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</si>
  <si>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</si>
  <si>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</si>
  <si>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</si>
  <si>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</si>
  <si>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</si>
  <si>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</si>
  <si>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</si>
  <si>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</si>
  <si>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</si>
  <si>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</si>
  <si>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</si>
  <si>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</si>
  <si>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</si>
  <si>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</si>
  <si>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</si>
  <si>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</si>
  <si>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</si>
  <si>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</si>
  <si>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</si>
  <si>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</si>
  <si>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</si>
  <si>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</si>
  <si>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</si>
  <si>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</si>
  <si>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</si>
  <si>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</si>
  <si>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</si>
  <si>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</si>
  <si>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</si>
  <si>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</si>
  <si>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</si>
  <si>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</si>
  <si>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</si>
  <si>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</si>
  <si>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</si>
  <si>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</si>
  <si>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</si>
  <si>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</si>
  <si>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</si>
  <si>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</si>
  <si>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</si>
  <si>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</si>
  <si>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</si>
  <si>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</si>
  <si>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</si>
  <si>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</si>
  <si>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</si>
  <si>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</si>
  <si>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</si>
  <si>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</si>
  <si>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</si>
  <si>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</si>
  <si>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</si>
  <si>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</si>
  <si>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</si>
  <si>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</si>
  <si>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</si>
  <si>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</si>
  <si>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</si>
  <si>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</si>
  <si>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</si>
  <si>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</si>
  <si>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</si>
  <si>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</si>
  <si>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</si>
  <si>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</si>
  <si>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</si>
  <si>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</si>
  <si>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</si>
  <si>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</si>
  <si>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</si>
  <si>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</si>
  <si>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</si>
  <si>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</si>
  <si>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</si>
  <si>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</si>
  <si>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</si>
  <si>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</si>
  <si>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</si>
  <si>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</si>
  <si>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</si>
  <si>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</si>
  <si>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</si>
  <si>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</si>
  <si>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</si>
  <si>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</si>
  <si>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</si>
  <si>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</si>
  <si>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</si>
  <si>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</si>
  <si>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</si>
  <si>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</si>
  <si>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</si>
  <si>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</si>
  <si>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</si>
  <si>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</si>
  <si>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</si>
  <si>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</si>
  <si>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</si>
  <si>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</si>
  <si>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</si>
  <si>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</si>
  <si>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</si>
  <si>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</si>
  <si>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</si>
  <si>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</si>
  <si>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</si>
  <si>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</si>
  <si>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</si>
  <si>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</si>
  <si>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</si>
  <si>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</si>
  <si>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</si>
  <si>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</si>
  <si>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</si>
  <si>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</si>
  <si>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</si>
  <si>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</si>
  <si>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</si>
  <si>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</si>
  <si>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</si>
  <si>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</si>
  <si>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</si>
  <si>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</si>
  <si>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</si>
  <si>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</si>
  <si>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</si>
  <si>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</si>
  <si>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</si>
  <si>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</si>
  <si>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</si>
  <si>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</si>
  <si>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</si>
  <si>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</si>
  <si>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</si>
  <si>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</si>
  <si>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</si>
  <si>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</si>
  <si>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</si>
  <si>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</si>
  <si>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</si>
  <si>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</si>
  <si>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</si>
  <si>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</si>
  <si>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</si>
  <si>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</si>
  <si>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</si>
  <si>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</si>
  <si>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</si>
  <si>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</si>
  <si>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</si>
  <si>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</si>
  <si>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</si>
  <si>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</si>
  <si>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</si>
  <si>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</si>
  <si>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</si>
  <si>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</si>
  <si>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</si>
  <si>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</si>
  <si>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</si>
  <si>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</si>
  <si>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</si>
  <si>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</si>
  <si>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</si>
  <si>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</si>
  <si>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</si>
  <si>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</si>
  <si>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</si>
  <si>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</si>
  <si>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</si>
  <si>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</si>
  <si>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</si>
  <si>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</si>
  <si>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</si>
  <si>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</si>
  <si>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</si>
  <si>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</si>
  <si>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</si>
  <si>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</si>
  <si>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</si>
  <si>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</si>
  <si>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</si>
  <si>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</si>
  <si>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</si>
  <si>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</si>
  <si>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</si>
  <si>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</si>
  <si>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</si>
  <si>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</si>
  <si>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</si>
  <si>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</si>
  <si>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</si>
  <si>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</si>
  <si>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</si>
  <si>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</si>
  <si>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</si>
  <si>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</si>
  <si>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</si>
  <si>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</si>
  <si>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</si>
  <si>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</si>
  <si>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</si>
  <si>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</si>
  <si>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</si>
  <si>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</si>
  <si>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</si>
  <si>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</si>
  <si>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</si>
  <si>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</si>
  <si>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</si>
  <si>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</si>
  <si>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</si>
  <si>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</si>
  <si>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</si>
  <si>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</si>
  <si>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</si>
  <si>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</si>
  <si>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</si>
  <si>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</si>
  <si>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</si>
  <si>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</si>
  <si>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</si>
  <si>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</si>
  <si>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</si>
  <si>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</si>
  <si>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</si>
  <si>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</si>
  <si>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</si>
  <si>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</si>
  <si>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</si>
  <si>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</si>
  <si>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</si>
  <si>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</si>
  <si>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</si>
  <si>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</si>
  <si>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</si>
  <si>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</si>
  <si>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</si>
  <si>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</si>
  <si>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</si>
  <si>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</si>
  <si>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</si>
  <si>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</si>
  <si>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</si>
  <si>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</si>
  <si>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</si>
  <si>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</si>
  <si>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</si>
  <si>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</si>
  <si>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</si>
  <si>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</si>
  <si>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</si>
  <si>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</si>
  <si>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</si>
  <si>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</si>
  <si>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</si>
  <si>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</si>
  <si>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</si>
  <si>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</si>
  <si>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</si>
  <si>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</si>
  <si>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</si>
  <si>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</si>
  <si>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</si>
  <si>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</si>
  <si>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</si>
  <si>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</si>
  <si>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</si>
  <si>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</si>
  <si>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</si>
  <si>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</si>
  <si>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</si>
  <si>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</si>
  <si>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</si>
  <si>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</si>
  <si>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</si>
  <si>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</si>
  <si>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</si>
  <si>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</si>
  <si>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</si>
  <si>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</si>
  <si>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</si>
  <si>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</si>
  <si>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</si>
  <si>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</si>
  <si>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</si>
  <si>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</si>
  <si>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</si>
  <si>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</si>
  <si>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</si>
  <si>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</si>
  <si>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</si>
  <si>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</si>
  <si>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</si>
  <si>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</si>
  <si>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</si>
  <si>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</si>
  <si>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</si>
  <si>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</si>
  <si>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</si>
  <si>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</si>
  <si>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</si>
  <si>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</si>
  <si>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</si>
  <si>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</si>
  <si>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</si>
  <si>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</si>
  <si>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</si>
  <si>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</si>
  <si>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</si>
  <si>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</si>
  <si>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</si>
  <si>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</si>
  <si>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</si>
  <si>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</si>
  <si>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</si>
  <si>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</si>
  <si>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</si>
  <si>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</si>
  <si>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</si>
  <si>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</si>
  <si>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</si>
  <si>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</si>
  <si>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</si>
  <si>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</si>
  <si>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</si>
  <si>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</si>
  <si>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</si>
  <si>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</si>
  <si>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</si>
  <si>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</si>
  <si>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</si>
  <si>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</si>
  <si>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</si>
  <si>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</si>
  <si>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</si>
  <si>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</si>
  <si>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</si>
  <si>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</si>
  <si>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</si>
  <si>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</si>
  <si>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</si>
  <si>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</si>
  <si>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</si>
  <si>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</si>
  <si>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</si>
  <si>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</si>
  <si>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</si>
  <si>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</si>
  <si>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</si>
  <si>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</si>
  <si>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</si>
  <si>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</si>
  <si>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</si>
  <si>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</si>
  <si>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</si>
  <si>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</si>
  <si>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</si>
  <si>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</si>
  <si>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</si>
  <si>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</si>
  <si>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</si>
  <si>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</si>
  <si>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</si>
  <si>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</si>
  <si>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</si>
  <si>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</si>
  <si>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</si>
  <si>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</si>
  <si>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</si>
  <si>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</si>
  <si>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</si>
  <si>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</si>
  <si>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</si>
  <si>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</si>
  <si>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</si>
  <si>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</si>
  <si>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</si>
  <si>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</si>
  <si>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</si>
  <si>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</si>
  <si>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</si>
  <si>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</si>
  <si>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</si>
  <si>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</si>
  <si>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</si>
  <si>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</si>
  <si>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</si>
  <si>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</si>
  <si>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</si>
  <si>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</si>
  <si>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</si>
  <si>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</si>
  <si>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</si>
  <si>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</si>
  <si>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</si>
  <si>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</si>
  <si>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</si>
  <si>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</si>
  <si>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</si>
  <si>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</si>
  <si>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</si>
  <si>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</si>
  <si>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</si>
  <si>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</si>
  <si>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</si>
  <si>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</si>
  <si>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</si>
  <si>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</si>
  <si>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</si>
  <si>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</si>
  <si>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</si>
  <si>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</si>
  <si>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</si>
  <si>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</si>
  <si>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</si>
  <si>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</si>
  <si>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</si>
  <si>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</si>
  <si>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</si>
  <si>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</si>
  <si>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</si>
  <si>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</si>
  <si>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</si>
  <si>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</si>
  <si>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</si>
  <si>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</si>
  <si>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</si>
  <si>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</si>
  <si>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</si>
  <si>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</si>
  <si>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</si>
  <si>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</si>
  <si>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</si>
  <si>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</si>
  <si>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</si>
  <si>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</si>
  <si>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</si>
  <si>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</si>
  <si>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</si>
  <si>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</si>
  <si>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</si>
  <si>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</si>
  <si>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</si>
  <si>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</si>
  <si>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</si>
  <si>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</si>
  <si>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</si>
  <si>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</si>
  <si>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</si>
  <si>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</si>
  <si>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</si>
  <si>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</si>
  <si>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</si>
  <si>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</si>
  <si>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</si>
  <si>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</si>
  <si>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</si>
  <si>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</si>
  <si>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</si>
  <si>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</si>
  <si>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</si>
  <si>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</si>
  <si>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</si>
  <si>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</si>
  <si>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</si>
  <si>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</si>
  <si>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</si>
  <si>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</si>
  <si>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</si>
  <si>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</si>
  <si>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</si>
  <si>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</si>
  <si>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</si>
  <si>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</si>
  <si>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</si>
  <si>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</si>
  <si>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</si>
  <si>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</si>
  <si>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</si>
  <si>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</si>
  <si>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</si>
  <si>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</si>
  <si>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</si>
  <si>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</si>
  <si>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</si>
  <si>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</si>
  <si>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</si>
  <si>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</si>
  <si>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</si>
  <si>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</si>
  <si>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</si>
  <si>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</si>
  <si>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</si>
  <si>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</si>
  <si>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</si>
  <si>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</si>
  <si>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</si>
  <si>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</si>
  <si>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</si>
  <si>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</si>
  <si>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</si>
  <si>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</si>
  <si>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</si>
  <si>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</si>
  <si>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</si>
  <si>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</si>
  <si>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</si>
  <si>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</si>
  <si>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</si>
  <si>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</si>
  <si>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</si>
  <si>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</si>
  <si>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</si>
  <si>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</si>
  <si>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</si>
  <si>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</si>
  <si>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</si>
  <si>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</si>
  <si>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</si>
  <si>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</si>
  <si>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</si>
  <si>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</si>
  <si>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</si>
  <si>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</si>
  <si>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</si>
  <si>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</si>
  <si>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</si>
  <si>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</si>
  <si>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</si>
  <si>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</si>
  <si>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</si>
  <si>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</si>
  <si>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</si>
  <si>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</si>
  <si>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</si>
  <si>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</si>
  <si>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</si>
  <si>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</si>
  <si>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</si>
  <si>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</si>
  <si>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</si>
  <si>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</si>
  <si>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</si>
  <si>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</si>
  <si>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</si>
  <si>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</si>
  <si>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</si>
  <si>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</si>
  <si>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</si>
  <si>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</si>
  <si>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</si>
  <si>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</si>
  <si>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</si>
  <si>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</si>
  <si>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</si>
  <si>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</si>
  <si>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</si>
  <si>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</si>
  <si>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</si>
  <si>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</si>
  <si>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</si>
  <si>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</si>
  <si>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</si>
  <si>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</si>
  <si>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</si>
  <si>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</si>
  <si>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</si>
  <si>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</si>
  <si>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</si>
  <si>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</si>
  <si>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</si>
  <si>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</si>
  <si>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</si>
  <si>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</si>
  <si>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</si>
  <si>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</si>
  <si>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</si>
  <si>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</si>
  <si>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</si>
  <si>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</si>
  <si>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</si>
  <si>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</si>
  <si>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</si>
  <si>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</si>
  <si>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</si>
  <si>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</si>
  <si>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</si>
  <si>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</si>
  <si>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</si>
  <si>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</si>
  <si>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</si>
  <si>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</si>
  <si>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</si>
  <si>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</si>
  <si>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</si>
  <si>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</si>
  <si>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</si>
  <si>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</si>
  <si>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</si>
  <si>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</si>
  <si>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</si>
  <si>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</si>
  <si>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</si>
  <si>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</si>
  <si>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</si>
  <si>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</si>
  <si>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</si>
  <si>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</si>
  <si>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</si>
  <si>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</si>
  <si>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</si>
  <si>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</si>
  <si>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</si>
  <si>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</si>
  <si>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</si>
  <si>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</si>
  <si>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</si>
  <si>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</si>
  <si>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</si>
  <si>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</si>
  <si>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</si>
  <si>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</si>
  <si>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</si>
  <si>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</si>
  <si>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</si>
  <si>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</si>
  <si>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</si>
  <si>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</si>
  <si>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</si>
  <si>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</si>
  <si>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</si>
  <si>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</si>
  <si>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</si>
  <si>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</si>
  <si>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</si>
  <si>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</si>
  <si>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</si>
  <si>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</si>
  <si>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</si>
  <si>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</si>
  <si>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</si>
  <si>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</si>
  <si>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</si>
  <si>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</si>
  <si>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</si>
  <si>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</si>
  <si>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</si>
  <si>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</si>
  <si>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</si>
  <si>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</si>
  <si>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</si>
  <si>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</si>
  <si>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</si>
  <si>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</si>
  <si>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</si>
  <si>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</si>
  <si>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</si>
  <si>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</si>
  <si>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</si>
  <si>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</si>
  <si>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</si>
  <si>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</si>
  <si>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</si>
  <si>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</si>
  <si>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</si>
  <si>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</si>
  <si>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</si>
  <si>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</si>
  <si>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</si>
  <si>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</si>
  <si>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</si>
  <si>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</si>
  <si>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</si>
  <si>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</si>
  <si>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</si>
  <si>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</si>
  <si>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</si>
  <si>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</si>
  <si>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</si>
  <si>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</si>
  <si>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</si>
  <si>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</si>
  <si>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</si>
  <si>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</si>
  <si>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</si>
  <si>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</si>
  <si>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</si>
  <si>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</si>
  <si>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</si>
  <si>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</si>
  <si>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</si>
  <si>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</si>
  <si>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</si>
  <si>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</si>
  <si>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</si>
  <si>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</si>
  <si>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</si>
  <si>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</si>
  <si>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</si>
  <si>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</si>
  <si>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</si>
  <si>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</si>
  <si>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</si>
  <si>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</si>
  <si>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</si>
  <si>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</si>
  <si>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</si>
  <si>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</si>
  <si>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</si>
  <si>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</si>
  <si>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</si>
  <si>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</si>
  <si>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</si>
  <si>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</si>
  <si>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</si>
  <si>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</si>
  <si>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</si>
  <si>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</si>
  <si>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</si>
  <si>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</si>
  <si>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</si>
  <si>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</si>
  <si>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</si>
  <si>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</si>
  <si>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</si>
  <si>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</si>
  <si>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</si>
  <si>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</si>
  <si>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</si>
  <si>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</si>
  <si>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</si>
  <si>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</si>
  <si>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</si>
  <si>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</si>
  <si>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</si>
  <si>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</si>
  <si>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</si>
  <si>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</si>
  <si>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</si>
  <si>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</si>
  <si>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</si>
  <si>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</si>
  <si>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</si>
  <si>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</si>
  <si>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</si>
  <si>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</si>
  <si>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</si>
  <si>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</si>
  <si>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</si>
  <si>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</si>
  <si>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</si>
  <si>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</si>
  <si>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</si>
  <si>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</si>
  <si>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</si>
  <si>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</si>
  <si>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</si>
  <si>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</si>
  <si>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</si>
  <si>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</si>
  <si>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</si>
  <si>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</si>
  <si>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</si>
  <si>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</si>
  <si>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</si>
  <si>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</si>
  <si>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</si>
  <si>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</si>
  <si>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</si>
  <si>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</si>
  <si>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</si>
  <si>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</si>
  <si>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</si>
  <si>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</si>
  <si>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</si>
  <si>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</si>
  <si>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</si>
  <si>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</si>
  <si>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</si>
  <si>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</si>
  <si>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</si>
  <si>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</si>
  <si>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</si>
  <si>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</si>
  <si>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</si>
  <si>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</si>
  <si>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</si>
  <si>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</si>
  <si>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</si>
  <si>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</si>
  <si>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</si>
  <si>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</si>
  <si>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</si>
  <si>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</si>
  <si>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</si>
  <si>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</si>
  <si>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</si>
  <si>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</si>
  <si>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</si>
  <si>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</si>
  <si>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</si>
  <si>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</si>
  <si>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</si>
  <si>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</si>
  <si>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</si>
  <si>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</si>
  <si>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</si>
  <si>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</si>
  <si>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</si>
  <si>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</si>
  <si>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</si>
  <si>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</si>
  <si>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</si>
  <si>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</si>
  <si>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</si>
  <si>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</si>
  <si>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</si>
  <si>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</si>
  <si>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</si>
  <si>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</si>
  <si>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</si>
  <si>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</si>
  <si>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</si>
  <si>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</si>
  <si>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</si>
  <si>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</si>
  <si>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</si>
  <si>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</si>
  <si>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</si>
  <si>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</si>
  <si>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</si>
  <si>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</si>
  <si>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</si>
  <si>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</si>
  <si>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</si>
  <si>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</si>
  <si>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</si>
  <si>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</si>
  <si>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</si>
  <si>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</si>
  <si>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</si>
  <si>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</si>
  <si>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</si>
  <si>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</si>
  <si>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</si>
  <si>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</si>
  <si>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</si>
  <si>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</si>
  <si>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</si>
  <si>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</si>
  <si>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</si>
  <si>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</si>
  <si>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</si>
  <si>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</si>
  <si>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</si>
  <si>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</si>
  <si>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</si>
  <si>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</si>
  <si>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</si>
  <si>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</si>
  <si>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</si>
  <si>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</si>
  <si>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</si>
  <si>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</si>
  <si>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</si>
  <si>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</si>
  <si>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</si>
  <si>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</si>
  <si>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</si>
  <si>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</si>
  <si>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</si>
  <si>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</si>
  <si>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</si>
  <si>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</si>
  <si>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</si>
  <si>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</si>
  <si>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</si>
  <si>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</si>
  <si>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</si>
  <si>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</si>
  <si>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</si>
  <si>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</si>
  <si>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</si>
  <si>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</si>
  <si>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</si>
  <si>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</si>
  <si>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</si>
  <si>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</si>
  <si>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</si>
  <si>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</si>
  <si>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</si>
  <si>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</si>
  <si>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</si>
  <si>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</si>
  <si>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</si>
  <si>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</si>
  <si>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</si>
  <si>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</si>
  <si>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</si>
  <si>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</si>
  <si>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</si>
  <si>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</si>
  <si>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</si>
  <si>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</si>
  <si>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</si>
  <si>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</si>
  <si>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</si>
  <si>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</si>
  <si>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</si>
  <si>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</si>
  <si>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</si>
  <si>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</si>
  <si>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</si>
  <si>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</si>
  <si>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</si>
  <si>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</si>
  <si>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</si>
  <si>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</si>
  <si>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</si>
  <si>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</si>
  <si>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</si>
  <si>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</si>
  <si>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</si>
  <si>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</si>
  <si>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</si>
  <si>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</si>
  <si>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</si>
  <si>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</si>
  <si>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</si>
  <si>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</si>
  <si>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</si>
  <si>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</si>
  <si>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</si>
  <si>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</si>
  <si>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</si>
  <si>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</si>
  <si>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</si>
  <si>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</si>
  <si>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</si>
  <si>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</si>
  <si>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</si>
  <si>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</si>
  <si>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</si>
  <si>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</si>
  <si>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</si>
  <si>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</si>
  <si>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</si>
  <si>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</si>
  <si>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</si>
  <si>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</si>
  <si>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</si>
  <si>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</si>
  <si>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</si>
  <si>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</si>
  <si>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</si>
  <si>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</si>
  <si>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</si>
  <si>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</si>
  <si>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</si>
  <si>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</si>
  <si>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</si>
  <si>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</si>
  <si>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</si>
  <si>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</si>
  <si>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</si>
  <si>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</si>
  <si>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</si>
  <si>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</si>
  <si>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</si>
  <si>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</si>
  <si>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</si>
  <si>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</si>
  <si>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</si>
  <si>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</si>
  <si>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</si>
  <si>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</si>
  <si>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</si>
  <si>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</si>
  <si>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</si>
  <si>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</si>
  <si>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</si>
  <si>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</si>
  <si>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</si>
  <si>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</si>
  <si>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</si>
  <si>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</si>
  <si>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</si>
  <si>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</si>
  <si>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</si>
  <si>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</si>
  <si>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</si>
  <si>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</si>
  <si>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</si>
  <si>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</si>
  <si>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</si>
  <si>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</si>
  <si>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</si>
  <si>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</si>
  <si>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</si>
  <si>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</si>
  <si>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</si>
  <si>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</si>
  <si>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</si>
  <si>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</si>
  <si>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</si>
  <si>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</si>
  <si>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</si>
  <si>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</si>
  <si>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</si>
  <si>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</si>
  <si>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</si>
  <si>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</si>
  <si>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</si>
  <si>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</si>
  <si>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</si>
  <si>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</si>
  <si>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</si>
  <si>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</si>
  <si>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</si>
  <si>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</si>
  <si>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</si>
  <si>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</si>
  <si>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</si>
  <si>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</si>
  <si>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</si>
  <si>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</si>
  <si>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</si>
  <si>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</si>
  <si>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</si>
  <si>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</si>
  <si>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</si>
  <si>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</si>
  <si>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</si>
  <si>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</si>
  <si>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</si>
  <si>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</si>
  <si>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</si>
  <si>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</si>
  <si>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</si>
  <si>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</si>
  <si>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</si>
  <si>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</si>
  <si>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</si>
  <si>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</si>
  <si>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</si>
  <si>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</si>
  <si>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</si>
  <si>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</si>
  <si>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</si>
  <si>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</si>
  <si>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</si>
  <si>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</si>
  <si>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</si>
  <si>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</si>
  <si>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</si>
  <si>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</si>
  <si>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</si>
  <si>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</si>
  <si>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</si>
  <si>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</si>
  <si>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</si>
  <si>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</si>
  <si>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</si>
  <si>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</si>
  <si>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</si>
  <si>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</si>
  <si>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</si>
  <si>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</si>
  <si>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</si>
  <si>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</si>
  <si>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</si>
  <si>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</si>
  <si>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</si>
  <si>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</si>
  <si>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</si>
  <si>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</si>
  <si>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</si>
  <si>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</si>
  <si>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</si>
  <si>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</si>
  <si>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</si>
  <si>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</si>
  <si>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</si>
  <si>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</si>
  <si>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</si>
  <si>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</si>
  <si>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</si>
  <si>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</si>
  <si>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</si>
  <si>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</si>
  <si>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</si>
  <si>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</si>
  <si>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</si>
  <si>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</si>
  <si>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</si>
  <si>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</si>
  <si>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</si>
  <si>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</si>
  <si>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</si>
  <si>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</si>
  <si>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</si>
  <si>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</si>
  <si>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</si>
  <si>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</si>
  <si>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</si>
  <si>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</si>
  <si>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</si>
  <si>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</si>
  <si>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</si>
  <si>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</si>
  <si>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</si>
  <si>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</si>
  <si>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</si>
  <si>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</si>
  <si>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</si>
  <si>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</si>
  <si>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</si>
  <si>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</si>
  <si>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</si>
  <si>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</si>
  <si>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</si>
  <si>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</si>
  <si>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</si>
  <si>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</si>
  <si>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</si>
  <si>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</si>
  <si>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</si>
  <si>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</si>
  <si>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</si>
  <si>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</si>
  <si>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</si>
  <si>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</si>
  <si>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</si>
  <si>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</si>
  <si>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</si>
  <si>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</si>
  <si>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</si>
  <si>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</si>
  <si>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</si>
  <si>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</si>
  <si>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</si>
  <si>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</si>
  <si>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</si>
  <si>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</si>
  <si>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</si>
  <si>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</si>
  <si>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</si>
  <si>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</si>
  <si>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</si>
  <si>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</si>
  <si>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</si>
  <si>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</si>
  <si>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</si>
  <si>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</si>
  <si>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</si>
  <si>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</si>
  <si>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</si>
  <si>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</si>
  <si>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</si>
  <si>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</si>
  <si>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</si>
  <si>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</si>
  <si>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</si>
  <si>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</si>
  <si>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</si>
  <si>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</si>
  <si>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</si>
  <si>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</si>
  <si>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</si>
  <si>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</si>
  <si>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</si>
  <si>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</si>
  <si>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</si>
  <si>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</si>
  <si>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</si>
  <si>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</si>
  <si>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</si>
  <si>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</si>
  <si>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</si>
  <si>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</si>
  <si>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</si>
  <si>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</si>
  <si>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</si>
  <si>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</si>
  <si>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</si>
  <si>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</si>
  <si>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</si>
  <si>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</si>
  <si>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</si>
  <si>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</si>
  <si>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</si>
  <si>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</si>
  <si>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</si>
  <si>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</si>
  <si>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</si>
  <si>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</si>
  <si>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</si>
  <si>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</si>
  <si>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</si>
  <si>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</si>
  <si>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</si>
  <si>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</si>
  <si>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</si>
  <si>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</si>
  <si>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</si>
  <si>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</si>
  <si>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</si>
  <si>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</si>
  <si>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</si>
  <si>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</si>
  <si>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</si>
  <si>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</si>
  <si>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</si>
  <si>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</si>
  <si>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</si>
  <si>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</si>
  <si>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</si>
  <si>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</si>
  <si>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</si>
  <si>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</si>
  <si>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</si>
  <si>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</si>
  <si>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</si>
  <si>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</si>
  <si>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</si>
  <si>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</si>
  <si>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</si>
  <si>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</si>
  <si>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</si>
  <si>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</si>
  <si>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</si>
  <si>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</si>
  <si>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</si>
  <si>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</si>
  <si>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</si>
  <si>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</si>
  <si>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</si>
  <si>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</si>
  <si>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</si>
  <si>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</si>
  <si>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</si>
  <si>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</si>
  <si>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</si>
  <si>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</si>
  <si>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</si>
  <si>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</si>
  <si>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</si>
  <si>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</si>
  <si>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</si>
  <si>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</si>
  <si>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</si>
  <si>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</si>
  <si>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</si>
  <si>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</si>
  <si>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</si>
  <si>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</si>
  <si>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</si>
  <si>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</si>
  <si>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</si>
  <si>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</si>
  <si>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</si>
  <si>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</si>
  <si>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</si>
  <si>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</si>
  <si>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</si>
  <si>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</si>
  <si>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</si>
  <si>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</si>
  <si>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</si>
  <si>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</si>
  <si>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</si>
  <si>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</si>
  <si>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</si>
  <si>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</si>
  <si>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</si>
  <si>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</si>
  <si>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</si>
  <si>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</si>
  <si>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</si>
  <si>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</si>
  <si>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</si>
  <si>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</si>
  <si>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</si>
  <si>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</si>
  <si>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</si>
  <si>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</si>
  <si>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</si>
  <si>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</si>
  <si>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</si>
  <si>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</si>
  <si>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</si>
  <si>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</si>
  <si>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</si>
  <si>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</si>
  <si>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</si>
  <si>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</si>
  <si>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</si>
  <si>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</si>
  <si>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</si>
  <si>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</si>
  <si>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</si>
  <si>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</si>
  <si>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</si>
  <si>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</si>
  <si>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</si>
  <si>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</si>
  <si>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</si>
  <si>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</si>
  <si>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</si>
  <si>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</si>
  <si>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</si>
  <si>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</si>
  <si>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</si>
  <si>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</si>
  <si>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</si>
  <si>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</si>
  <si>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</si>
  <si>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</si>
  <si>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</si>
  <si>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</si>
  <si>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</si>
  <si>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</si>
  <si>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</si>
  <si>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</si>
  <si>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</si>
  <si>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</si>
  <si>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</si>
  <si>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</si>
  <si>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</si>
  <si>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</si>
  <si>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</si>
  <si>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</si>
  <si>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</si>
  <si>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</si>
  <si>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</si>
  <si>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</si>
  <si>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</si>
  <si>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</si>
  <si>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</si>
  <si>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</si>
  <si>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</si>
  <si>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</si>
  <si>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</si>
  <si>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</si>
  <si>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</si>
  <si>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</si>
  <si>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</si>
  <si>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</si>
  <si>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</si>
  <si>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</si>
  <si>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</si>
  <si>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</si>
  <si>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</si>
  <si>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</si>
  <si>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</si>
  <si>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</si>
  <si>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</si>
  <si>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</si>
  <si>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</si>
  <si>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</si>
  <si>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</si>
  <si>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</si>
  <si>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</si>
  <si>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</si>
  <si>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</si>
  <si>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</si>
  <si>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</si>
  <si>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</si>
  <si>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</si>
  <si>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</si>
  <si>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</si>
  <si>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</si>
  <si>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</si>
  <si>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</si>
  <si>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</si>
  <si>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</si>
  <si>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</si>
  <si>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</si>
  <si>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</si>
  <si>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</si>
  <si>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</si>
  <si>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</si>
  <si>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</si>
  <si>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</si>
  <si>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</si>
  <si>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</si>
  <si>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</si>
  <si>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</si>
  <si>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</si>
  <si>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</si>
  <si>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</si>
  <si>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</si>
  <si>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</si>
  <si>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</si>
  <si>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</si>
  <si>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</si>
  <si>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</si>
  <si>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</si>
  <si>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</si>
  <si>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</si>
  <si>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</si>
  <si>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</si>
  <si>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</si>
  <si>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</si>
  <si>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</si>
  <si>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</si>
  <si>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</si>
  <si>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</si>
  <si>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</si>
  <si>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</si>
  <si>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</si>
  <si>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</si>
  <si>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</si>
  <si>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</si>
  <si>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</si>
  <si>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</si>
  <si>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</si>
  <si>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</si>
  <si>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</si>
  <si>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</si>
  <si>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</si>
  <si>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</si>
  <si>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</si>
  <si>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</si>
  <si>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</si>
  <si>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</si>
  <si>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</si>
  <si>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</si>
  <si>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</si>
  <si>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</si>
  <si>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</si>
  <si>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</si>
  <si>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</si>
  <si>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</si>
  <si>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</si>
  <si>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</si>
  <si>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</si>
  <si>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</si>
  <si>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</si>
  <si>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</si>
  <si>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</si>
  <si>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</si>
  <si>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</si>
  <si>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</si>
  <si>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</si>
  <si>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</si>
  <si>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</si>
  <si>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</si>
  <si>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</si>
  <si>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</si>
  <si>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</si>
  <si>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</si>
  <si>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</si>
  <si>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</si>
  <si>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</si>
  <si>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</si>
  <si>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</si>
  <si>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</si>
  <si>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</si>
  <si>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</si>
  <si>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</si>
  <si>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</si>
  <si>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</si>
  <si>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</si>
  <si>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</si>
  <si>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</si>
  <si>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</si>
  <si>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</si>
  <si>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</si>
  <si>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</si>
  <si>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</si>
  <si>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</si>
  <si>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</si>
  <si>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</si>
  <si>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</si>
  <si>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</si>
  <si>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</si>
  <si>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</si>
  <si>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</si>
  <si>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</si>
  <si>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</si>
  <si>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</si>
  <si>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</si>
  <si>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</si>
  <si>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</si>
  <si>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</si>
  <si>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</si>
  <si>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</si>
  <si>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</si>
  <si>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</si>
  <si>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</si>
  <si>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</si>
  <si>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</si>
  <si>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</si>
  <si>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</si>
  <si>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</si>
  <si>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</si>
  <si>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</si>
  <si>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</si>
  <si>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</si>
  <si>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</si>
  <si>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</si>
  <si>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</si>
  <si>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</si>
  <si>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</si>
  <si>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</si>
  <si>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</si>
  <si>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</si>
  <si>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</si>
  <si>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</si>
  <si>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</si>
  <si>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</si>
  <si>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</si>
  <si>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</si>
  <si>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</si>
  <si>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</si>
  <si>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</si>
  <si>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</si>
  <si>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</si>
  <si>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</si>
  <si>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</si>
  <si>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</si>
  <si>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</si>
  <si>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</si>
  <si>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</si>
  <si>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</si>
  <si>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</si>
  <si>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</si>
  <si>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</si>
  <si>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</si>
  <si>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</si>
  <si>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</si>
  <si>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</si>
  <si>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</si>
  <si>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</si>
  <si>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</si>
  <si>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</si>
  <si>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</si>
  <si>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</si>
  <si>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</si>
  <si>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</si>
  <si>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</si>
  <si>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</si>
  <si>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</si>
  <si>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</si>
  <si>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</si>
  <si>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</si>
  <si>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</si>
  <si>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</si>
  <si>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</si>
  <si>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</si>
  <si>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</si>
  <si>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</si>
  <si>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</si>
  <si>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</si>
  <si>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</si>
  <si>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</si>
  <si>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</si>
  <si>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</si>
  <si>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</si>
  <si>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</si>
  <si>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</si>
  <si>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</si>
  <si>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</si>
  <si>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</si>
  <si>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</si>
  <si>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</si>
  <si>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</si>
  <si>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</si>
  <si>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</si>
  <si>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</si>
  <si>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</si>
  <si>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</si>
  <si>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</si>
  <si>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</si>
  <si>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</si>
  <si>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</si>
  <si>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</si>
  <si>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</si>
  <si>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</si>
  <si>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</si>
  <si>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</si>
  <si>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</si>
  <si>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</si>
  <si>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</si>
  <si>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</si>
  <si>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</si>
  <si>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</si>
  <si>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</si>
  <si>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</si>
  <si>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</si>
  <si>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</si>
  <si>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</si>
  <si>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</si>
  <si>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</si>
  <si>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</si>
  <si>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</si>
  <si>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</si>
  <si>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</si>
  <si>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</si>
  <si>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</si>
  <si>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</si>
  <si>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</si>
  <si>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</si>
  <si>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</si>
  <si>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</si>
  <si>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</si>
  <si>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</si>
  <si>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</si>
  <si>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</si>
  <si>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</si>
  <si>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</si>
  <si>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</si>
  <si>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</si>
  <si>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</si>
  <si>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</si>
  <si>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</si>
  <si>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</si>
  <si>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</si>
  <si>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</si>
  <si>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</si>
  <si>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</si>
  <si>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</si>
  <si>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</si>
  <si>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</si>
  <si>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</si>
  <si>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</si>
  <si>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</si>
  <si>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</si>
  <si>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</si>
  <si>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</si>
  <si>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</si>
  <si>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</si>
  <si>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</si>
  <si>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</si>
  <si>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</si>
  <si>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</si>
  <si>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</si>
  <si>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</si>
  <si>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</si>
  <si>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</si>
  <si>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</si>
  <si>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</si>
  <si>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</si>
  <si>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</si>
  <si>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</si>
  <si>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</si>
  <si>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</si>
  <si>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</si>
  <si>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</si>
  <si>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</si>
  <si>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</si>
  <si>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</si>
  <si>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</si>
  <si>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</si>
  <si>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</si>
  <si>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</si>
  <si>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</si>
  <si>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</si>
  <si>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</si>
  <si>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</si>
  <si>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</si>
  <si>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</si>
  <si>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</si>
  <si>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</si>
  <si>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</si>
  <si>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</si>
  <si>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</si>
  <si>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</si>
  <si>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</si>
  <si>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</si>
  <si>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</si>
  <si>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</si>
  <si>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</si>
  <si>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</si>
  <si>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</si>
  <si>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</si>
  <si>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</si>
  <si>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</si>
  <si>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</si>
  <si>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</si>
  <si>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</si>
  <si>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</si>
  <si>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</si>
  <si>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</si>
  <si>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</si>
  <si>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</si>
  <si>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</si>
  <si>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</si>
  <si>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</si>
  <si>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</si>
  <si>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</si>
  <si>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</si>
  <si>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</si>
  <si>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</si>
  <si>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</si>
  <si>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</si>
  <si>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</si>
  <si>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</si>
  <si>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</si>
  <si>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</si>
  <si>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</si>
  <si>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</si>
  <si>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</si>
  <si>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</si>
  <si>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</si>
  <si>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</si>
  <si>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</si>
  <si>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</si>
  <si>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</si>
  <si>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</si>
  <si>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</si>
  <si>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</si>
  <si>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</si>
  <si>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</si>
  <si>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</si>
  <si>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</si>
  <si>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</si>
  <si>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</si>
  <si>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</si>
  <si>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</si>
  <si>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</si>
  <si>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</si>
  <si>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</si>
  <si>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</si>
  <si>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</si>
  <si>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</si>
  <si>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</si>
  <si>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</si>
  <si>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</si>
  <si>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</si>
  <si>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</si>
  <si>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</si>
  <si>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</si>
  <si>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</si>
  <si>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</si>
  <si>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</si>
  <si>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</si>
  <si>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</si>
  <si>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</si>
  <si>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</si>
  <si>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</si>
  <si>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</si>
  <si>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</si>
  <si>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</si>
  <si>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</si>
  <si>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</si>
  <si>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</si>
  <si>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</si>
  <si>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</si>
  <si>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</si>
  <si>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</si>
  <si>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</si>
  <si>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</si>
  <si>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</si>
  <si>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</si>
  <si>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</si>
  <si>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</si>
  <si>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</si>
  <si>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</si>
  <si>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</si>
  <si>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</si>
  <si>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</si>
  <si>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</si>
  <si>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</si>
  <si>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</si>
  <si>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</si>
  <si>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</si>
  <si>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</si>
  <si>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</si>
  <si>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</si>
  <si>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</si>
  <si>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</si>
  <si>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</si>
  <si>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</si>
  <si>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</si>
  <si>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</si>
  <si>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</si>
  <si>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</si>
  <si>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</si>
  <si>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</si>
  <si>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</si>
  <si>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</si>
  <si>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</si>
  <si>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</si>
  <si>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</si>
  <si>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</si>
  <si>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</si>
  <si>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</si>
  <si>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</si>
  <si>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</si>
  <si>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</si>
  <si>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</si>
  <si>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</si>
  <si>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</si>
  <si>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</si>
  <si>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</si>
  <si>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</si>
  <si>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</si>
  <si>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</si>
  <si>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</si>
  <si>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</si>
  <si>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</si>
  <si>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</si>
  <si>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</si>
  <si>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</si>
  <si>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</si>
  <si>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</si>
  <si>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</si>
  <si>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</si>
  <si>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</si>
  <si>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</si>
  <si>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</si>
  <si>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</si>
  <si>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</si>
  <si>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</si>
  <si>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</si>
  <si>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</si>
  <si>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</si>
  <si>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</si>
  <si>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</si>
  <si>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</si>
  <si>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</si>
  <si>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</si>
  <si>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</si>
  <si>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</si>
  <si>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</si>
  <si>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</si>
  <si>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</si>
  <si>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</si>
  <si>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</si>
  <si>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</si>
  <si>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</si>
  <si>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</si>
  <si>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</si>
  <si>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</si>
  <si>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</si>
  <si>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</si>
  <si>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</si>
  <si>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</si>
  <si>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</si>
  <si>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</si>
  <si>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</si>
  <si>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</si>
  <si>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</si>
  <si>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</si>
  <si>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</si>
  <si>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</si>
  <si>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</si>
  <si>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</si>
  <si>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</si>
  <si>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</si>
  <si>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</si>
  <si>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</si>
  <si>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</si>
  <si>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</si>
  <si>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</si>
  <si>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</si>
  <si>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</si>
  <si>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</si>
  <si>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</si>
  <si>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</si>
  <si>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</si>
  <si>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</si>
  <si>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</si>
  <si>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</si>
  <si>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</si>
  <si>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</si>
  <si>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</si>
  <si>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</si>
  <si>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</si>
  <si>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</si>
  <si>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</si>
  <si>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</si>
  <si>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</si>
  <si>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</si>
  <si>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</si>
  <si>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</si>
  <si>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</si>
  <si>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</si>
  <si>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</si>
  <si>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</si>
  <si>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</si>
  <si>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</si>
  <si>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</si>
  <si>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</si>
  <si>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</si>
  <si>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</si>
  <si>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</si>
  <si>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</si>
  <si>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</si>
  <si>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</si>
  <si>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</si>
  <si>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</si>
  <si>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</si>
  <si>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</si>
  <si>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</si>
  <si>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</si>
  <si>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</si>
  <si>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</si>
  <si>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</si>
  <si>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</si>
  <si>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</si>
  <si>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</si>
  <si>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</si>
  <si>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</si>
  <si>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</si>
  <si>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</si>
  <si>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</si>
  <si>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</si>
  <si>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</si>
  <si>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</si>
  <si>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</si>
  <si>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</si>
  <si>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</si>
  <si>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</si>
  <si>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</si>
  <si>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</si>
  <si>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</si>
  <si>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</si>
  <si>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</si>
  <si>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</si>
  <si>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</si>
  <si>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</si>
  <si>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</si>
  <si>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</si>
  <si>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</si>
  <si>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</si>
  <si>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</si>
  <si>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</si>
  <si>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</si>
  <si>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</si>
  <si>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</si>
  <si>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</si>
  <si>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</si>
  <si>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</si>
  <si>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</si>
  <si>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</si>
  <si>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</si>
  <si>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</si>
  <si>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</si>
  <si>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</si>
  <si>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</si>
  <si>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</si>
  <si>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</si>
  <si>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</si>
  <si>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</si>
  <si>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</si>
  <si>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</si>
  <si>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</si>
  <si>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</si>
  <si>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</si>
  <si>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</si>
  <si>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</si>
  <si>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</si>
  <si>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</si>
  <si>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</si>
  <si>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</si>
  <si>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</si>
  <si>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</si>
  <si>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</si>
  <si>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</si>
  <si>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</si>
  <si>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</si>
  <si>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</si>
  <si>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</si>
  <si>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</si>
  <si>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</si>
  <si>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</si>
  <si>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</si>
  <si>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</si>
  <si>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</si>
  <si>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</si>
  <si>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</si>
  <si>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</si>
  <si>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</si>
  <si>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</si>
  <si>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</si>
  <si>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</si>
  <si>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</si>
  <si>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</si>
  <si>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</si>
  <si>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</si>
  <si>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</si>
  <si>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</si>
  <si>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</si>
  <si>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</si>
  <si>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</si>
  <si>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</si>
  <si>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</si>
  <si>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</si>
  <si>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</si>
  <si>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</si>
  <si>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</si>
  <si>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</si>
  <si>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</si>
  <si>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</si>
  <si>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</si>
  <si>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</si>
  <si>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</si>
  <si>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</si>
  <si>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</si>
  <si>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</si>
  <si>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</si>
  <si>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</si>
  <si>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</si>
  <si>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</si>
  <si>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</si>
  <si>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</si>
  <si>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</si>
  <si>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</si>
  <si>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</si>
  <si>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</si>
  <si>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</si>
  <si>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</si>
  <si>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</si>
  <si>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</si>
  <si>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</si>
  <si>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</si>
  <si>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</si>
  <si>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</si>
  <si>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</si>
  <si>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</si>
  <si>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</si>
  <si>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</si>
  <si>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</si>
  <si>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</si>
  <si>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</si>
  <si>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</si>
  <si>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</si>
  <si>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</si>
  <si>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</si>
  <si>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</si>
  <si>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</si>
  <si>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</si>
  <si>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</si>
  <si>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</si>
  <si>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</si>
  <si>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</si>
  <si>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</si>
  <si>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</si>
  <si>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</si>
  <si>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</si>
  <si>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</si>
  <si>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</si>
  <si>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</si>
  <si>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</si>
  <si>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</si>
  <si>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</si>
  <si>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</si>
  <si>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</si>
  <si>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</si>
  <si>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</si>
  <si>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</si>
  <si>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</si>
  <si>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</si>
  <si>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</si>
  <si>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</si>
  <si>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</si>
  <si>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</si>
  <si>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</si>
  <si>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</si>
  <si>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</si>
  <si>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</si>
  <si>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</si>
  <si>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</si>
  <si>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</si>
  <si>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</si>
  <si>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</si>
  <si>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</si>
  <si>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</si>
  <si>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</si>
  <si>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</si>
  <si>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</si>
  <si>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</si>
  <si>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</si>
  <si>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</si>
  <si>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</si>
  <si>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</si>
  <si>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</si>
  <si>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</si>
  <si>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</si>
  <si>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</si>
  <si>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</si>
  <si>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</si>
  <si>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</si>
  <si>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</si>
  <si>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</si>
  <si>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</si>
  <si>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</si>
  <si>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</si>
  <si>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</si>
  <si>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</si>
  <si>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</si>
  <si>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</si>
  <si>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</si>
  <si>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</si>
  <si>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</si>
  <si>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</si>
  <si>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</si>
  <si>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</si>
  <si>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</si>
  <si>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</si>
  <si>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</si>
  <si>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</si>
  <si>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</si>
  <si>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</si>
  <si>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</si>
  <si>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</si>
  <si>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</si>
  <si>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</si>
  <si>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</si>
  <si>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</si>
  <si>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</si>
  <si>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</si>
  <si>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</si>
  <si>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</si>
  <si>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</si>
  <si>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</si>
  <si>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</si>
  <si>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</si>
  <si>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</si>
  <si>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</si>
  <si>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</si>
  <si>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</si>
  <si>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</si>
  <si>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</si>
  <si>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</si>
  <si>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</si>
  <si>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</si>
  <si>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</si>
  <si>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</si>
  <si>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</si>
  <si>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</si>
  <si>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</si>
  <si>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</si>
  <si>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</si>
  <si>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</si>
  <si>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</si>
  <si>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</si>
  <si>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</si>
  <si>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</si>
  <si>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</si>
  <si>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</si>
  <si>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</si>
  <si>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</si>
  <si>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</si>
  <si>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</si>
  <si>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</si>
  <si>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</si>
  <si>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</si>
  <si>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</si>
  <si>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</si>
  <si>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</si>
  <si>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</si>
  <si>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</si>
  <si>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</si>
  <si>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</si>
  <si>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</si>
  <si>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</si>
  <si>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</si>
  <si>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</si>
  <si>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</si>
  <si>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</si>
  <si>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</si>
  <si>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</si>
  <si>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</si>
  <si>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</si>
  <si>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</si>
  <si>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</si>
  <si>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</si>
  <si>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</si>
  <si>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</si>
  <si>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</si>
  <si>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</si>
  <si>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</si>
  <si>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</si>
  <si>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</si>
  <si>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</si>
  <si>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</si>
  <si>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</si>
  <si>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</si>
  <si>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</si>
  <si>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</si>
  <si>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</si>
  <si>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</si>
  <si>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</si>
  <si>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</si>
  <si>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</si>
  <si>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</si>
  <si>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</si>
  <si>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</si>
  <si>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</si>
  <si>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</si>
  <si>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</si>
  <si>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</si>
  <si>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</si>
  <si>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</si>
  <si>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</si>
  <si>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</si>
  <si>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</si>
  <si>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</si>
  <si>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</si>
  <si>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</si>
  <si>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</si>
  <si>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</si>
  <si>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</si>
  <si>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</si>
  <si>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</si>
  <si>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</si>
  <si>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</si>
  <si>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</si>
  <si>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</si>
  <si>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</si>
  <si>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</si>
  <si>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</si>
  <si>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</si>
  <si>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</si>
  <si>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</si>
  <si>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</si>
  <si>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</si>
  <si>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</si>
  <si>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</si>
  <si>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</si>
  <si>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</si>
  <si>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</si>
  <si>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</si>
  <si>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</si>
  <si>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</si>
  <si>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</si>
  <si>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</si>
  <si>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</si>
  <si>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</si>
  <si>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</si>
  <si>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</si>
  <si>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</si>
  <si>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</si>
  <si>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</si>
  <si>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</si>
  <si>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</si>
  <si>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</si>
  <si>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</si>
  <si>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</si>
  <si>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</si>
  <si>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</si>
  <si>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</si>
  <si>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</si>
  <si>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</si>
  <si>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</si>
  <si>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</si>
  <si>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</si>
  <si>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</si>
  <si>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</si>
  <si>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</si>
  <si>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</si>
  <si>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</si>
  <si>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</si>
  <si>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</si>
  <si>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</si>
  <si>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</si>
  <si>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</si>
  <si>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</si>
  <si>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</si>
  <si>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</si>
  <si>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</si>
  <si>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</si>
  <si>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</si>
  <si>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</si>
  <si>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</si>
  <si>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</si>
  <si>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</si>
  <si>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</si>
  <si>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</si>
  <si>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</si>
  <si>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</si>
  <si>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</si>
  <si>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</si>
  <si>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</si>
  <si>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</si>
  <si>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</si>
  <si>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</si>
  <si>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</si>
  <si>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</si>
  <si>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</si>
  <si>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</si>
  <si>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</si>
  <si>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</si>
  <si>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</si>
  <si>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</si>
  <si>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</si>
  <si>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</si>
  <si>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</si>
  <si>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</si>
  <si>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</si>
  <si>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</si>
  <si>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</si>
  <si>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</si>
  <si>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</si>
  <si>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</si>
  <si>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</si>
  <si>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</si>
  <si>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</si>
  <si>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</si>
  <si>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</si>
  <si>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</si>
  <si>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</si>
  <si>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</si>
  <si>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</si>
  <si>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</si>
  <si>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</si>
  <si>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</si>
  <si>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</si>
  <si>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</si>
  <si>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</si>
  <si>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</si>
  <si>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</si>
  <si>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</si>
  <si>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</si>
  <si>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</si>
  <si>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</si>
  <si>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</si>
  <si>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</si>
  <si>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</si>
  <si>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</si>
  <si>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</si>
  <si>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</si>
  <si>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</si>
  <si>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</si>
  <si>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</si>
  <si>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</si>
  <si>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</si>
  <si>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</si>
  <si>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</si>
  <si>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</si>
  <si>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</si>
  <si>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</si>
  <si>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</si>
  <si>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</si>
  <si>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</si>
  <si>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</si>
  <si>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</si>
  <si>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</si>
  <si>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</si>
  <si>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</si>
  <si>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</si>
  <si>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</si>
  <si>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</si>
  <si>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</si>
  <si>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</si>
  <si>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</si>
  <si>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</si>
  <si>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</si>
  <si>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</si>
  <si>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</si>
  <si>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</si>
  <si>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</si>
  <si>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</si>
  <si>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</si>
  <si>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</si>
  <si>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</si>
  <si>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</si>
  <si>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</si>
  <si>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</si>
  <si>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</si>
  <si>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</si>
  <si>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</si>
  <si>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</si>
  <si>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</si>
  <si>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</si>
  <si>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</si>
  <si>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</si>
  <si>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</si>
  <si>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</si>
  <si>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</si>
  <si>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</si>
  <si>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</si>
  <si>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</si>
  <si>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</si>
  <si>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</si>
  <si>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</si>
  <si>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</si>
  <si>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</si>
  <si>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</si>
  <si>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</si>
  <si>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</si>
  <si>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</si>
  <si>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</si>
  <si>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</si>
  <si>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</si>
  <si>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</si>
  <si>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</si>
  <si>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</si>
  <si>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</si>
  <si>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</si>
  <si>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</si>
  <si>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</si>
  <si>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</si>
  <si>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</si>
  <si>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</si>
  <si>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</si>
  <si>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</si>
  <si>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</si>
  <si>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</si>
  <si>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</si>
  <si>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</si>
  <si>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</si>
  <si>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</si>
  <si>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</si>
  <si>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</si>
  <si>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</si>
  <si>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</si>
  <si>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</si>
  <si>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</si>
  <si>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</si>
  <si>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</si>
  <si>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</si>
  <si>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</si>
  <si>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</si>
  <si>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</si>
  <si>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</si>
  <si>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</si>
  <si>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</si>
  <si>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</si>
  <si>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</si>
  <si>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</si>
  <si>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</si>
  <si>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</si>
  <si>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</si>
  <si>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</si>
  <si>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</si>
  <si>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</si>
  <si>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</si>
  <si>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</si>
  <si>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</si>
  <si>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</si>
  <si>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</si>
  <si>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</si>
  <si>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</si>
  <si>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</si>
  <si>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</si>
  <si>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</si>
  <si>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</si>
  <si>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</si>
  <si>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</si>
  <si>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</si>
  <si>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</si>
  <si>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</si>
  <si>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</si>
  <si>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</si>
  <si>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</si>
  <si>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</si>
  <si>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</si>
  <si>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</si>
  <si>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</si>
  <si>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</si>
  <si>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</si>
  <si>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</si>
  <si>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</si>
  <si>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</si>
  <si>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</si>
  <si>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</si>
  <si>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</si>
  <si>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</si>
  <si>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</si>
  <si>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</si>
  <si>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</si>
  <si>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</si>
  <si>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</si>
  <si>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</si>
  <si>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</si>
  <si>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</si>
  <si>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</si>
  <si>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</si>
  <si>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</si>
  <si>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</si>
  <si>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</si>
  <si>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</si>
  <si>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</si>
  <si>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</si>
  <si>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</si>
  <si>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</si>
  <si>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</si>
  <si>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</si>
  <si>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</si>
  <si>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</si>
  <si>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</si>
  <si>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</si>
  <si>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</si>
  <si>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</si>
  <si>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</si>
  <si>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</si>
  <si>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</si>
  <si>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</si>
  <si>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</si>
  <si>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</si>
  <si>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</si>
  <si>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</si>
  <si>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</si>
  <si>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</si>
  <si>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</si>
  <si>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</si>
  <si>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</si>
  <si>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</si>
  <si>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</si>
  <si>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</si>
  <si>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</si>
  <si>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</si>
  <si>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</si>
  <si>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</si>
  <si>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</si>
  <si>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</si>
  <si>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</si>
  <si>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</si>
  <si>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</si>
  <si>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</si>
  <si>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</si>
  <si>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</si>
  <si>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</si>
  <si>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</si>
  <si>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</si>
  <si>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</si>
  <si>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</si>
  <si>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</si>
  <si>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</si>
  <si>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</si>
  <si>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</si>
  <si>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</si>
  <si>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</si>
  <si>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</si>
  <si>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</si>
  <si>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</si>
  <si>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</si>
  <si>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</si>
  <si>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</si>
  <si>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</si>
  <si>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</si>
  <si>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</si>
  <si>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</si>
  <si>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</si>
  <si>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</si>
  <si>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</si>
  <si>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</si>
  <si>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</si>
  <si>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</si>
  <si>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</si>
  <si>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</si>
  <si>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</si>
  <si>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</si>
  <si>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</si>
  <si>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</si>
  <si>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</si>
  <si>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</si>
  <si>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</si>
  <si>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</si>
  <si>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</si>
  <si>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</si>
  <si>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</si>
  <si>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</si>
  <si>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</si>
  <si>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</si>
  <si>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</si>
  <si>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</si>
  <si>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</si>
  <si>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</si>
  <si>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</si>
  <si>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</si>
  <si>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</si>
  <si>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</si>
  <si>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</si>
  <si>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</si>
  <si>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</si>
  <si>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</si>
  <si>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</si>
  <si>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</si>
  <si>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</si>
  <si>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</si>
  <si>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</si>
  <si>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</si>
  <si>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</si>
  <si>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</si>
  <si>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</si>
  <si>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</si>
  <si>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</si>
  <si>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</si>
  <si>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</si>
  <si>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</si>
  <si>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</si>
  <si>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</si>
  <si>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</si>
  <si>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</si>
  <si>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</si>
  <si>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</si>
  <si>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</si>
  <si>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</si>
  <si>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</si>
  <si>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</si>
  <si>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</si>
  <si>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</si>
  <si>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</si>
  <si>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</si>
  <si>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</si>
  <si>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</si>
  <si>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</si>
  <si>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</si>
  <si>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</si>
  <si>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</si>
  <si>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</si>
  <si>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</si>
  <si>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</si>
  <si>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</si>
  <si>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</si>
  <si>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</si>
  <si>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</si>
  <si>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</si>
  <si>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</si>
  <si>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</si>
  <si>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</si>
  <si>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</si>
  <si>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</si>
  <si>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</si>
  <si>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</si>
  <si>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</si>
  <si>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</si>
  <si>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</si>
  <si>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</si>
  <si>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</si>
  <si>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</si>
  <si>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</si>
  <si>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</si>
  <si>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</si>
  <si>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</si>
  <si>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</si>
  <si>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</si>
  <si>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</si>
  <si>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</si>
  <si>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</si>
  <si>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</si>
  <si>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</si>
  <si>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</si>
  <si>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</si>
  <si>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</si>
  <si>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</si>
  <si>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</si>
  <si>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</si>
  <si>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</si>
  <si>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</si>
  <si>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</si>
  <si>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</si>
  <si>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</si>
  <si>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</si>
  <si>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</si>
  <si>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</si>
  <si>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</si>
  <si>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</si>
  <si>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</si>
  <si>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</si>
  <si>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</si>
  <si>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</si>
  <si>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</si>
  <si>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</si>
  <si>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</si>
  <si>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</si>
  <si>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</si>
  <si>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</si>
  <si>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</si>
  <si>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</si>
  <si>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</si>
  <si>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</si>
  <si>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</si>
  <si>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</si>
  <si>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</si>
  <si>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</si>
  <si>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</si>
  <si>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</si>
  <si>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</si>
  <si>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</si>
  <si>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</si>
  <si>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</si>
  <si>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</si>
  <si>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</si>
  <si>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</si>
  <si>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</si>
  <si>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</si>
  <si>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</si>
  <si>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</si>
  <si>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</si>
  <si>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</si>
  <si>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</si>
  <si>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</si>
  <si>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</si>
  <si>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</si>
  <si>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</si>
  <si>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</si>
  <si>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</si>
  <si>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</si>
  <si>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</si>
  <si>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</si>
  <si>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</si>
  <si>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</si>
  <si>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</si>
  <si>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</si>
  <si>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</si>
  <si>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</si>
  <si>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</si>
  <si>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</si>
  <si>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</si>
  <si>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</si>
  <si>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</si>
  <si>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</si>
  <si>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</si>
  <si>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</si>
  <si>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</si>
  <si>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</si>
  <si>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</si>
  <si>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</si>
  <si>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</si>
  <si>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</si>
  <si>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</si>
  <si>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</si>
  <si>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</si>
  <si>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</si>
  <si>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</si>
  <si>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</si>
  <si>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</si>
  <si>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</si>
  <si>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</si>
  <si>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</si>
  <si>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</si>
  <si>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</si>
  <si>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</si>
  <si>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</si>
  <si>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</si>
  <si>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</si>
  <si>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</si>
  <si>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</si>
  <si>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</si>
  <si>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</si>
  <si>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</si>
  <si>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</si>
  <si>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</si>
  <si>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</si>
  <si>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</si>
  <si>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</si>
  <si>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</si>
  <si>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</si>
  <si>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</si>
  <si>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</si>
  <si>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</si>
  <si>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</si>
  <si>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</si>
  <si>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</si>
  <si>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</si>
  <si>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</si>
  <si>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</si>
  <si>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</si>
  <si>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</si>
  <si>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</si>
  <si>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</si>
  <si>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</si>
  <si>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</si>
  <si>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</si>
  <si>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</si>
  <si>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</si>
  <si>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</si>
  <si>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</si>
  <si>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</si>
  <si>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</si>
  <si>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</si>
  <si>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</si>
  <si>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</si>
  <si>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</si>
  <si>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</si>
  <si>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</si>
  <si>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</si>
  <si>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</si>
  <si>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</si>
  <si>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</si>
  <si>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</si>
  <si>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</si>
  <si>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</si>
  <si>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</si>
  <si>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</si>
  <si>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</si>
  <si>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</si>
  <si>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</si>
  <si>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</si>
  <si>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</si>
  <si>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</si>
  <si>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</si>
  <si>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</si>
  <si>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</si>
  <si>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</si>
  <si>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</si>
  <si>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</si>
  <si>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</si>
  <si>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</si>
  <si>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</si>
  <si>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</si>
  <si>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</si>
  <si>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</si>
  <si>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</si>
  <si>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</si>
  <si>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</si>
  <si>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</si>
  <si>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</si>
  <si>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</si>
  <si>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</si>
  <si>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</si>
  <si>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</si>
  <si>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</si>
  <si>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</si>
  <si>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</si>
  <si>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</si>
  <si>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</si>
  <si>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</si>
  <si>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</si>
  <si>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</si>
  <si>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</si>
  <si>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</si>
  <si>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</si>
  <si>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</si>
  <si>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</si>
  <si>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</si>
  <si>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</si>
  <si>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</si>
  <si>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</si>
  <si>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</si>
  <si>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</si>
  <si>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</si>
  <si>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</si>
  <si>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</si>
  <si>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</si>
  <si>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</si>
  <si>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</si>
  <si>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</si>
  <si>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</si>
  <si>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</si>
  <si>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</si>
  <si>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</si>
  <si>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</si>
  <si>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</si>
  <si>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</si>
  <si>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</si>
  <si>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</si>
  <si>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</si>
  <si>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</si>
  <si>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</si>
  <si>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</si>
  <si>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</si>
  <si>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</si>
  <si>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</si>
  <si>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</si>
  <si>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</si>
  <si>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</si>
  <si>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</si>
  <si>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</si>
  <si>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</si>
  <si>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</si>
  <si>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</si>
  <si>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</si>
  <si>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</si>
  <si>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</si>
  <si>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</si>
  <si>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</si>
  <si>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</si>
  <si>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</si>
  <si>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</si>
  <si>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</si>
  <si>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</si>
  <si>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</si>
  <si>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</si>
  <si>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</si>
  <si>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</si>
  <si>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</si>
  <si>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</si>
  <si>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</si>
  <si>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</si>
  <si>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</si>
  <si>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</si>
  <si>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</si>
  <si>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</si>
  <si>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</si>
  <si>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</si>
  <si>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</si>
  <si>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</si>
  <si>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</si>
  <si>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</si>
  <si>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</si>
  <si>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</si>
  <si>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</si>
  <si>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</si>
  <si>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</si>
  <si>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</si>
  <si>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</si>
  <si>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</si>
  <si>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</si>
  <si>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</si>
  <si>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</si>
  <si>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</si>
  <si>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</si>
  <si>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</si>
  <si>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</si>
  <si>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</si>
  <si>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</si>
  <si>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</si>
  <si>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</si>
  <si>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</si>
  <si>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</si>
  <si>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</si>
  <si>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</si>
  <si>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</si>
  <si>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</si>
  <si>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</si>
  <si>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</si>
  <si>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</si>
  <si>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</si>
  <si>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</si>
  <si>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</si>
  <si>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</si>
  <si>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</si>
  <si>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</si>
  <si>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</si>
  <si>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</si>
  <si>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</si>
  <si>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</si>
  <si>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</si>
  <si>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</si>
  <si>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</si>
  <si>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</si>
  <si>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</si>
  <si>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</si>
  <si>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</si>
  <si>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</si>
  <si>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</si>
  <si>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</si>
  <si>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</si>
  <si>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</si>
  <si>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</si>
  <si>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</si>
  <si>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</si>
  <si>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</si>
  <si>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</si>
  <si>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</si>
  <si>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</si>
  <si>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</si>
  <si>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</si>
  <si>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</si>
  <si>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</si>
  <si>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</si>
  <si>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</si>
  <si>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</si>
  <si>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</si>
  <si>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</si>
  <si>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</si>
  <si>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</si>
  <si>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</si>
  <si>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</si>
  <si>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</si>
  <si>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</si>
  <si>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</si>
  <si>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</si>
  <si>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</si>
  <si>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</si>
  <si>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</si>
  <si>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</si>
  <si>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</si>
  <si>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</si>
  <si>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</si>
  <si>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</si>
  <si>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</si>
  <si>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</si>
  <si>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</si>
  <si>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</si>
  <si>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</si>
  <si>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</si>
  <si>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</si>
  <si>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</si>
  <si>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</si>
  <si>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</si>
  <si>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</si>
  <si>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</si>
  <si>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</si>
  <si>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</si>
  <si>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</si>
  <si>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</si>
  <si>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</si>
  <si>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</si>
  <si>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</si>
  <si>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</si>
  <si>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</si>
  <si>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</si>
  <si>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</si>
  <si>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</si>
  <si>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</si>
  <si>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</si>
  <si>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</si>
  <si>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</si>
  <si>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</si>
  <si>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</si>
  <si>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</si>
  <si>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</si>
  <si>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</si>
  <si>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</si>
  <si>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</si>
  <si>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</si>
  <si>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</si>
  <si>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</si>
  <si>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</si>
  <si>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</si>
  <si>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</si>
  <si>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</si>
  <si>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</si>
  <si>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</si>
  <si>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</si>
  <si>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</si>
  <si>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</si>
  <si>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</si>
  <si>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</si>
  <si>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</si>
  <si>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</si>
  <si>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</si>
  <si>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</si>
  <si>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</si>
  <si>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</si>
  <si>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</si>
  <si>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</si>
  <si>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</si>
  <si>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</si>
  <si>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</si>
  <si>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</si>
  <si>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</si>
  <si>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</si>
  <si>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</si>
  <si>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</si>
  <si>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</si>
  <si>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</si>
  <si>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</si>
  <si>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</si>
  <si>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</si>
  <si>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</si>
  <si>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</si>
  <si>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</si>
  <si>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</si>
  <si>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</si>
  <si>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</si>
  <si>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</si>
  <si>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</si>
  <si>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</si>
  <si>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</si>
  <si>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</si>
  <si>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</si>
  <si>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</si>
  <si>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</si>
  <si>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</si>
  <si>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</si>
  <si>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</si>
  <si>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</si>
  <si>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</si>
  <si>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</si>
  <si>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</si>
  <si>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</si>
  <si>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</si>
  <si>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</si>
  <si>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</si>
  <si>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</si>
  <si>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</si>
  <si>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</si>
  <si>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</si>
  <si>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</si>
  <si>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</si>
  <si>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</si>
  <si>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</si>
  <si>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</si>
  <si>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</si>
  <si>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</si>
  <si>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</si>
  <si>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</si>
  <si>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</si>
  <si>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</si>
  <si>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</si>
  <si>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</si>
  <si>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</si>
  <si>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</si>
  <si>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</si>
  <si>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</si>
  <si>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</si>
  <si>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</si>
  <si>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</si>
  <si>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</si>
  <si>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</si>
  <si>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</si>
  <si>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</si>
  <si>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</si>
  <si>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</si>
  <si>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</si>
  <si>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</si>
  <si>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</si>
  <si>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</si>
  <si>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</si>
  <si>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</si>
  <si>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</si>
  <si>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</si>
  <si>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</si>
  <si>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</si>
  <si>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</si>
  <si>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</si>
  <si>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</si>
  <si>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</si>
  <si>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</si>
  <si>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</si>
  <si>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</si>
  <si>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</si>
  <si>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</si>
  <si>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</si>
  <si>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</si>
  <si>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</si>
  <si>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</si>
  <si>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</si>
  <si>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</si>
  <si>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</si>
  <si>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</si>
  <si>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</si>
  <si>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</si>
  <si>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</si>
  <si>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</si>
  <si>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</si>
  <si>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</si>
  <si>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</si>
  <si>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</si>
  <si>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</si>
  <si>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</si>
  <si>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</si>
  <si>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</si>
  <si>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</si>
  <si>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</si>
  <si>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</si>
  <si>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</si>
  <si>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</si>
  <si>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</si>
  <si>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</si>
  <si>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</si>
  <si>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</si>
  <si>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</si>
  <si>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</si>
  <si>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</si>
  <si>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</si>
  <si>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</si>
  <si>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</si>
  <si>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</si>
  <si>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</si>
  <si>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</si>
  <si>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</si>
  <si>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</si>
  <si>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</si>
  <si>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</si>
  <si>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</si>
  <si>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</si>
  <si>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</si>
  <si>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</si>
  <si>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</si>
  <si>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</si>
  <si>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</si>
  <si>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</si>
  <si>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</si>
  <si>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</si>
  <si>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</si>
  <si>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</si>
  <si>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</si>
  <si>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</si>
  <si>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</si>
  <si>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</si>
  <si>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</si>
  <si>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</si>
  <si>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</si>
  <si>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</si>
  <si>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</si>
  <si>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</si>
  <si>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</si>
  <si>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</si>
  <si>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</si>
  <si>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</si>
  <si>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</si>
  <si>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</si>
  <si>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</si>
  <si>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</si>
  <si>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</si>
  <si>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</si>
  <si>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</si>
  <si>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</si>
  <si>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</si>
  <si>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</si>
  <si>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</si>
  <si>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</si>
  <si>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</si>
  <si>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</si>
  <si>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</si>
  <si>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</si>
  <si>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</si>
  <si>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</si>
  <si>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</si>
  <si>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</si>
  <si>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</si>
  <si>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</si>
  <si>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</si>
  <si>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</si>
  <si>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</si>
  <si>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</si>
  <si>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</si>
  <si>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</si>
  <si>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</si>
  <si>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</si>
  <si>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</si>
  <si>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</si>
  <si>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</si>
  <si>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</si>
  <si>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</si>
  <si>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</si>
  <si>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</si>
  <si>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</si>
  <si>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</si>
  <si>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</si>
  <si>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</si>
  <si>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</si>
  <si>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</si>
  <si>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</si>
  <si>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</si>
  <si>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</si>
  <si>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</si>
  <si>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</si>
  <si>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</si>
  <si>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</si>
  <si>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</si>
  <si>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</si>
  <si>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</si>
  <si>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</si>
  <si>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</si>
  <si>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</si>
  <si>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</si>
  <si>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</si>
  <si>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</si>
  <si>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</si>
  <si>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</si>
  <si>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</si>
  <si>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</si>
  <si>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</si>
  <si>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</si>
  <si>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</si>
  <si>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</si>
  <si>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</si>
  <si>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</si>
  <si>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</si>
  <si>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</si>
  <si>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</si>
  <si>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</si>
  <si>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</si>
  <si>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</si>
  <si>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</si>
  <si>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</si>
  <si>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</si>
  <si>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</si>
  <si>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</si>
  <si>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</si>
  <si>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</si>
  <si>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</si>
  <si>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</si>
  <si>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</si>
  <si>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</si>
  <si>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</si>
  <si>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</si>
  <si>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</si>
  <si>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</si>
  <si>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</si>
  <si>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</si>
  <si>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</si>
  <si>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</si>
  <si>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</si>
  <si>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</si>
  <si>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</si>
  <si>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</si>
  <si>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</si>
  <si>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</si>
  <si>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</si>
  <si>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</si>
  <si>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</si>
  <si>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</si>
  <si>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</si>
  <si>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</si>
  <si>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</si>
  <si>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</si>
  <si>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</si>
  <si>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</si>
  <si>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</si>
  <si>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</si>
  <si>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</si>
  <si>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</si>
  <si>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</si>
  <si>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</si>
  <si>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</si>
  <si>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</si>
  <si>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</si>
  <si>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</si>
  <si>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</si>
  <si>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</si>
  <si>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</si>
  <si>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</si>
  <si>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</si>
  <si>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</si>
  <si>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</si>
  <si>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</si>
  <si>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</si>
  <si>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</si>
  <si>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</si>
  <si>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</si>
  <si>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</si>
  <si>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</si>
  <si>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</si>
  <si>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</si>
  <si>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</si>
  <si>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</si>
  <si>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</si>
  <si>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</si>
  <si>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</si>
  <si>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</si>
  <si>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</si>
  <si>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</si>
  <si>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</si>
  <si>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</si>
  <si>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</si>
  <si>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</si>
  <si>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</si>
  <si>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</si>
  <si>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</si>
  <si>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</si>
  <si>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</si>
  <si>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</si>
  <si>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</si>
  <si>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</si>
  <si>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</si>
  <si>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</si>
  <si>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</si>
  <si>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</si>
  <si>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</si>
  <si>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</si>
  <si>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</si>
  <si>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</si>
  <si>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</si>
  <si>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</si>
  <si>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</si>
  <si>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</si>
  <si>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</si>
  <si>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</si>
  <si>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</si>
  <si>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</si>
  <si>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</si>
  <si>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</si>
  <si>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</si>
  <si>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</si>
  <si>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</si>
  <si>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</si>
  <si>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</si>
  <si>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</si>
  <si>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</si>
  <si>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</si>
  <si>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</si>
  <si>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</si>
  <si>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</si>
  <si>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</si>
  <si>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</si>
  <si>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</si>
  <si>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</si>
  <si>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</si>
  <si>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</si>
  <si>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</si>
  <si>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</si>
  <si>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</si>
  <si>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</si>
  <si>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</si>
  <si>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</si>
  <si>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</si>
  <si>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</si>
  <si>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</si>
  <si>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</si>
  <si>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</si>
  <si>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</si>
  <si>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</si>
  <si>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</si>
  <si>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</si>
  <si>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</si>
  <si>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</si>
  <si>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</si>
  <si>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</si>
  <si>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</si>
  <si>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</si>
  <si>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</si>
  <si>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</si>
  <si>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</si>
  <si>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</si>
  <si>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</si>
  <si>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</si>
  <si>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</si>
  <si>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</si>
  <si>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</si>
  <si>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</si>
  <si>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</si>
  <si>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</si>
  <si>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</si>
  <si>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</si>
  <si>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</si>
  <si>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</si>
  <si>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</si>
  <si>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</si>
  <si>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</si>
  <si>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</si>
  <si>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</si>
  <si>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</si>
  <si>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</si>
  <si>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</si>
  <si>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</si>
  <si>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</si>
  <si>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</si>
  <si>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</si>
  <si>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</si>
  <si>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</si>
  <si>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</si>
  <si>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</si>
  <si>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</si>
  <si>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</si>
  <si>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</si>
  <si>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</si>
  <si>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</si>
  <si>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</si>
  <si>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</si>
  <si>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</si>
  <si>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</si>
  <si>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</si>
  <si>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</si>
  <si>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</si>
  <si>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</si>
  <si>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</si>
  <si>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</si>
  <si>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</si>
  <si>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</si>
  <si>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</si>
  <si>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</si>
  <si>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</si>
  <si>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</si>
  <si>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</si>
  <si>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</si>
  <si>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</si>
  <si>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</si>
  <si>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</si>
  <si>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</si>
  <si>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</si>
  <si>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</si>
  <si>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</si>
  <si>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</si>
  <si>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</si>
  <si>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</si>
  <si>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</si>
  <si>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</si>
  <si>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</si>
  <si>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</si>
  <si>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</si>
  <si>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</si>
  <si>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</si>
  <si>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</si>
  <si>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</si>
  <si>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</si>
  <si>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</si>
  <si>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</si>
  <si>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</si>
  <si>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</si>
  <si>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</si>
  <si>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</si>
  <si>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</si>
  <si>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</si>
  <si>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</si>
  <si>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</si>
  <si>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</si>
  <si>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</si>
  <si>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</si>
  <si>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</si>
  <si>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</si>
  <si>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</si>
  <si>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</si>
  <si>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</si>
  <si>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</si>
  <si>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</si>
  <si>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</si>
  <si>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</si>
  <si>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</si>
  <si>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</si>
  <si>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</si>
  <si>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</si>
  <si>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</si>
  <si>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</si>
  <si>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</si>
  <si>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</si>
  <si>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</si>
  <si>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</si>
  <si>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</si>
  <si>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</si>
  <si>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</si>
  <si>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</si>
  <si>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</si>
  <si>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</si>
  <si>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</si>
  <si>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</si>
  <si>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</si>
  <si>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</si>
  <si>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</si>
  <si>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</si>
  <si>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</si>
  <si>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</si>
  <si>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</si>
  <si>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</si>
  <si>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</si>
  <si>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</si>
  <si>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</si>
  <si>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</si>
  <si>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</si>
  <si>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</si>
  <si>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</si>
  <si>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</si>
  <si>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</si>
  <si>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</si>
  <si>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</si>
  <si>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</si>
  <si>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</si>
  <si>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</si>
  <si>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</si>
  <si>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</si>
  <si>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</si>
  <si>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</si>
  <si>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</si>
  <si>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</si>
  <si>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</si>
  <si>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</si>
  <si>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</si>
  <si>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</si>
  <si>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</si>
  <si>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</si>
  <si>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</si>
  <si>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</si>
  <si>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</si>
  <si>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</si>
  <si>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</si>
  <si>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</si>
  <si>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</si>
  <si>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</si>
  <si>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</si>
  <si>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</si>
  <si>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</si>
  <si>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</si>
  <si>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</si>
  <si>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</si>
  <si>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</si>
  <si>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</si>
  <si>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</si>
  <si>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</si>
  <si>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</si>
  <si>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</si>
  <si>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</si>
  <si>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</si>
  <si>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</si>
  <si>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</si>
  <si>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</si>
  <si>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</si>
  <si>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</si>
  <si>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</si>
  <si>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</si>
  <si>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</si>
  <si>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</si>
  <si>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</si>
  <si>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</si>
  <si>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</si>
  <si>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</si>
  <si>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</si>
  <si>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</si>
  <si>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</si>
  <si>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</si>
  <si>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</si>
  <si>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</si>
  <si>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</si>
  <si>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</si>
  <si>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</si>
  <si>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</si>
  <si>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</si>
  <si>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</si>
  <si>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</si>
  <si>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</si>
  <si>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</si>
  <si>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</si>
  <si>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</si>
  <si>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</si>
  <si>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</si>
  <si>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</si>
  <si>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</si>
  <si>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</si>
  <si>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</si>
  <si>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</si>
  <si>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</si>
  <si>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</si>
  <si>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</si>
  <si>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</si>
  <si>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</si>
  <si>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</si>
  <si>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</si>
  <si>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</si>
  <si>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</si>
  <si>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</si>
  <si>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</si>
  <si>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</si>
  <si>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</si>
  <si>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</si>
  <si>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</si>
  <si>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</si>
  <si>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</si>
  <si>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</si>
  <si>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</si>
  <si>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</si>
  <si>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</si>
  <si>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</si>
  <si>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</si>
  <si>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</si>
  <si>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</si>
  <si>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</si>
  <si>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</si>
  <si>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</si>
  <si>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</si>
  <si>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</si>
  <si>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</si>
  <si>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</si>
  <si>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</si>
  <si>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</si>
  <si>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</si>
  <si>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</si>
  <si>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</si>
  <si>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</si>
  <si>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</si>
  <si>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</si>
  <si>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</si>
  <si>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</si>
  <si>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</si>
  <si>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</si>
  <si>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</si>
  <si>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</si>
  <si>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</si>
  <si>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</si>
  <si>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</si>
  <si>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</si>
  <si>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</si>
  <si>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</si>
  <si>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</si>
  <si>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</si>
  <si>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</si>
  <si>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</si>
  <si>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</si>
  <si>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</si>
  <si>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</si>
  <si>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</si>
  <si>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</si>
  <si>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</si>
  <si>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</si>
  <si>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</si>
  <si>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</si>
  <si>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</si>
  <si>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</si>
  <si>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</si>
  <si>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</si>
  <si>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</si>
  <si>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</si>
  <si>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</si>
  <si>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</si>
  <si>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</si>
  <si>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</si>
  <si>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</si>
  <si>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</si>
  <si>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</si>
  <si>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</si>
  <si>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</si>
  <si>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</si>
  <si>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</si>
  <si>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</si>
  <si>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</si>
  <si>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</si>
  <si>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</si>
  <si>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</si>
  <si>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</si>
  <si>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</si>
  <si>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</si>
  <si>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</si>
  <si>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</si>
  <si>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</si>
  <si>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</si>
  <si>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</si>
  <si>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</si>
  <si>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</si>
  <si>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</si>
  <si>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</si>
  <si>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</si>
  <si>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</si>
  <si>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</si>
  <si>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</si>
  <si>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</si>
  <si>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</si>
  <si>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</si>
  <si>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</si>
  <si>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</si>
  <si>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</si>
  <si>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</si>
  <si>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</si>
  <si>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</si>
  <si>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</si>
  <si>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</si>
  <si>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</si>
  <si>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</si>
  <si>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</si>
  <si>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</si>
  <si>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</si>
  <si>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</si>
  <si>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</si>
  <si>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</si>
  <si>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</si>
  <si>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</si>
  <si>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</si>
  <si>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</si>
  <si>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</si>
  <si>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</si>
  <si>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</si>
  <si>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</si>
  <si>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</si>
  <si>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</si>
  <si>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</si>
  <si>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</si>
  <si>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</si>
  <si>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</si>
  <si>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</si>
  <si>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</si>
  <si>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</si>
  <si>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</si>
  <si>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</si>
  <si>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</si>
  <si>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</si>
  <si>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</si>
  <si>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</si>
  <si>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</si>
  <si>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</si>
  <si>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</si>
  <si>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</si>
  <si>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</si>
  <si>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</si>
  <si>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</si>
  <si>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</si>
  <si>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</si>
  <si>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</si>
  <si>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</si>
  <si>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</si>
  <si>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</si>
  <si>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</si>
  <si>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</si>
  <si>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</si>
  <si>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</si>
  <si>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</si>
  <si>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</si>
  <si>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</si>
  <si>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</si>
  <si>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</si>
  <si>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</si>
  <si>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</si>
  <si>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</si>
  <si>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</si>
  <si>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</si>
  <si>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</si>
  <si>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</si>
  <si>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</si>
  <si>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</si>
  <si>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</si>
  <si>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</si>
  <si>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</si>
  <si>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</si>
  <si>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</si>
  <si>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</si>
  <si>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</si>
  <si>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</si>
  <si>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</si>
  <si>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</si>
  <si>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</si>
  <si>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</si>
  <si>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</si>
  <si>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</si>
  <si>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</si>
  <si>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</si>
  <si>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</si>
  <si>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</si>
  <si>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</si>
  <si>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</si>
  <si>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</si>
  <si>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</si>
  <si>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</si>
  <si>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</si>
  <si>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</si>
  <si>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</si>
  <si>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</si>
  <si>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</si>
  <si>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</si>
  <si>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</si>
  <si>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</si>
  <si>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</si>
  <si>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</si>
  <si>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</si>
  <si>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</si>
  <si>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</si>
  <si>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</si>
  <si>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</si>
  <si>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</si>
  <si>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</si>
  <si>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</si>
  <si>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</si>
  <si>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</si>
  <si>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</si>
  <si>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</si>
  <si>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</si>
  <si>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</si>
  <si>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</si>
  <si>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</si>
  <si>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</si>
  <si>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</si>
  <si>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</si>
  <si>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</si>
  <si>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</si>
  <si>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</si>
  <si>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</si>
  <si>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</si>
  <si>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</si>
  <si>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</si>
  <si>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</si>
  <si>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</si>
  <si>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</si>
  <si>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</si>
  <si>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</si>
  <si>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</si>
  <si>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</si>
  <si>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</si>
  <si>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</si>
  <si>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</si>
  <si>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</si>
  <si>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</si>
  <si>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</si>
  <si>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</si>
  <si>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</si>
  <si>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</si>
  <si>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</si>
  <si>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</si>
  <si>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</si>
  <si>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</si>
  <si>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</si>
  <si>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</si>
  <si>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</si>
  <si>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</si>
  <si>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</si>
  <si>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</si>
  <si>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</si>
  <si>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</si>
  <si>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</si>
  <si>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</si>
  <si>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</si>
  <si>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</si>
  <si>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</si>
  <si>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</si>
  <si>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</si>
  <si>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</si>
  <si>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</si>
  <si>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</si>
  <si>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</si>
  <si>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</si>
  <si>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</si>
  <si>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</si>
  <si>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</si>
  <si>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</si>
  <si>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</si>
  <si>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</si>
  <si>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</si>
  <si>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</si>
  <si>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</si>
  <si>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</si>
  <si>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</si>
  <si>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</si>
  <si>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</si>
  <si>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</si>
  <si>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</si>
  <si>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</si>
  <si>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</si>
  <si>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</si>
  <si>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</si>
  <si>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</si>
  <si>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</si>
  <si>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</si>
  <si>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</si>
  <si>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</si>
  <si>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</si>
  <si>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</si>
  <si>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</si>
  <si>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</si>
  <si>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</si>
  <si>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</si>
  <si>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</si>
  <si>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</si>
  <si>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</si>
  <si>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</si>
  <si>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</si>
  <si>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</si>
  <si>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</si>
  <si>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</si>
  <si>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</si>
  <si>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</si>
  <si>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</si>
  <si>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</si>
  <si>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</si>
  <si>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</si>
  <si>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</si>
  <si>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</si>
  <si>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</si>
  <si>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</si>
  <si>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</si>
  <si>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</si>
  <si>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</si>
  <si>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</si>
  <si>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</si>
  <si>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</si>
  <si>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</si>
  <si>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</si>
  <si>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</si>
  <si>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</si>
  <si>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</si>
  <si>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</si>
  <si>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</si>
  <si>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</si>
  <si>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</si>
  <si>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</si>
  <si>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</si>
  <si>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</si>
  <si>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</si>
  <si>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</si>
  <si>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</si>
  <si>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</si>
  <si>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</si>
  <si>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</si>
  <si>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</si>
  <si>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</si>
  <si>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</si>
  <si>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</si>
  <si>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</si>
  <si>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</si>
  <si>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</si>
  <si>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</si>
  <si>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</si>
  <si>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</si>
  <si>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</si>
  <si>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</si>
  <si>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</si>
  <si>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</si>
  <si>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</si>
  <si>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</si>
  <si>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</si>
  <si>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</si>
  <si>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</si>
  <si>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</si>
  <si>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</si>
  <si>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</si>
  <si>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</si>
  <si>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</si>
  <si>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</si>
  <si>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</si>
  <si>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</si>
  <si>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</si>
  <si>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</si>
  <si>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</si>
  <si>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</si>
  <si>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</si>
  <si>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</si>
  <si>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</si>
  <si>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</si>
  <si>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</si>
  <si>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</si>
  <si>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</si>
  <si>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</si>
  <si>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</si>
  <si>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</si>
  <si>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</si>
  <si>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</si>
  <si>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</si>
  <si>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</si>
  <si>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</si>
  <si>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</si>
  <si>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</si>
  <si>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</si>
  <si>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</si>
  <si>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</si>
  <si>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</si>
  <si>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</si>
  <si>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</si>
  <si>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</si>
  <si>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</si>
  <si>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</si>
  <si>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</si>
  <si>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</si>
  <si>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</si>
  <si>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</si>
  <si>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</si>
  <si>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</si>
  <si>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</si>
  <si>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</si>
  <si>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</si>
  <si>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</si>
  <si>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</si>
  <si>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</si>
  <si>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</si>
  <si>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</si>
  <si>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</si>
  <si>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</si>
  <si>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</si>
  <si>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</si>
  <si>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</si>
  <si>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</si>
  <si>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</si>
  <si>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</si>
  <si>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</si>
  <si>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</si>
  <si>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</si>
  <si>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</si>
  <si>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</si>
  <si>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</si>
  <si>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</si>
  <si>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</si>
  <si>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</si>
  <si>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</si>
  <si>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</si>
  <si>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</si>
  <si>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</si>
  <si>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</si>
  <si>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</si>
  <si>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</si>
  <si>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</si>
  <si>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</si>
  <si>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</si>
  <si>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</si>
  <si>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</si>
  <si>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</si>
  <si>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</si>
  <si>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</si>
  <si>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</si>
  <si>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</si>
  <si>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</si>
  <si>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</si>
  <si>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</si>
  <si>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</si>
  <si>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</si>
  <si>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</si>
  <si>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</si>
  <si>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</si>
  <si>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</si>
  <si>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</si>
  <si>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</si>
  <si>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</si>
  <si>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</si>
  <si>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</si>
  <si>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</si>
  <si>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</si>
  <si>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</si>
  <si>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</si>
  <si>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</si>
  <si>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</si>
  <si>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</si>
  <si>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</si>
  <si>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</si>
  <si>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</si>
  <si>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</si>
  <si>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</si>
  <si>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</si>
  <si>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</si>
  <si>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</si>
  <si>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</si>
  <si>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</si>
  <si>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</si>
  <si>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</si>
  <si>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</si>
  <si>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</si>
  <si>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</si>
  <si>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</si>
  <si>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</si>
  <si>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</si>
  <si>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</si>
  <si>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</si>
  <si>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</si>
  <si>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</si>
  <si>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</si>
  <si>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</si>
  <si>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</si>
  <si>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</si>
  <si>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</si>
  <si>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</si>
  <si>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</si>
  <si>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</si>
  <si>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</si>
  <si>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</si>
  <si>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</si>
  <si>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</si>
  <si>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</si>
  <si>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</si>
  <si>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</si>
  <si>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</si>
  <si>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</si>
  <si>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</si>
  <si>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</si>
  <si>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</si>
  <si>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</si>
  <si>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</si>
  <si>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</si>
  <si>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</si>
  <si>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</si>
  <si>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</si>
  <si>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</si>
  <si>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</si>
  <si>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</si>
  <si>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</si>
  <si>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</si>
  <si>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</si>
  <si>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</si>
  <si>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</si>
  <si>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</si>
  <si>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</si>
  <si>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</si>
  <si>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</si>
  <si>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</si>
  <si>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</si>
  <si>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</si>
  <si>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</si>
  <si>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</si>
  <si>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</si>
  <si>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</si>
  <si>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</si>
  <si>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</si>
  <si>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</si>
  <si>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</si>
  <si>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</si>
  <si>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</si>
  <si>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</si>
  <si>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</si>
  <si>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</si>
  <si>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</si>
  <si>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</si>
  <si>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</si>
  <si>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</si>
  <si>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</si>
  <si>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</si>
  <si>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</si>
  <si>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</si>
  <si>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</si>
  <si>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</si>
  <si>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</si>
  <si>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</si>
  <si>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</si>
  <si>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</si>
  <si>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</si>
  <si>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</si>
  <si>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</si>
  <si>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</si>
  <si>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</si>
  <si>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</si>
  <si>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</si>
  <si>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</si>
  <si>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</si>
  <si>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</si>
  <si>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</si>
  <si>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</si>
  <si>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</si>
  <si>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</si>
  <si>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</si>
  <si>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</si>
  <si>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</si>
  <si>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</si>
  <si>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</si>
  <si>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</si>
  <si>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</si>
  <si>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</si>
  <si>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</si>
  <si>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</si>
  <si>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</si>
  <si>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</si>
  <si>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</si>
  <si>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</si>
  <si>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</si>
  <si>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</si>
  <si>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</si>
  <si>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</si>
  <si>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</si>
  <si>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</si>
  <si>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</si>
  <si>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</si>
  <si>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</si>
  <si>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</si>
  <si>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</si>
  <si>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</si>
  <si>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</si>
  <si>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</si>
  <si>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</si>
  <si>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</si>
  <si>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</si>
  <si>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</si>
  <si>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</si>
  <si>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</si>
  <si>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</si>
  <si>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</si>
  <si>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</si>
  <si>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</si>
  <si>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</si>
  <si>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</si>
  <si>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</si>
  <si>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</si>
  <si>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</si>
  <si>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</si>
  <si>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</si>
  <si>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</si>
  <si>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</si>
  <si>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</si>
  <si>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</si>
  <si>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</si>
  <si>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</si>
  <si>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</si>
  <si>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</si>
  <si>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</si>
  <si>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</si>
  <si>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</si>
  <si>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</si>
  <si>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</si>
  <si>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</si>
  <si>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</si>
  <si>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</si>
  <si>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</si>
  <si>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</si>
  <si>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</si>
  <si>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</si>
  <si>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</si>
  <si>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</si>
  <si>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</si>
  <si>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</si>
  <si>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</si>
  <si>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</si>
  <si>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</si>
  <si>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</si>
  <si>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</si>
  <si>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</si>
  <si>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</si>
  <si>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</si>
  <si>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</si>
  <si>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</si>
  <si>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</si>
  <si>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</si>
  <si>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</si>
  <si>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</si>
  <si>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</si>
  <si>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</si>
  <si>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</si>
  <si>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</si>
  <si>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</si>
  <si>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</si>
  <si>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</si>
  <si>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</si>
  <si>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</si>
  <si>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</si>
  <si>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</si>
  <si>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</si>
  <si>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</si>
  <si>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</si>
  <si>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</si>
  <si>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</si>
  <si>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</si>
  <si>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</si>
  <si>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</si>
  <si>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</si>
  <si>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</si>
  <si>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</si>
  <si>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</si>
  <si>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</si>
  <si>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</si>
  <si>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</si>
  <si>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</si>
  <si>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</si>
  <si>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</si>
  <si>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</si>
  <si>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</si>
  <si>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</si>
  <si>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</si>
  <si>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</si>
  <si>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</si>
  <si>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</si>
  <si>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</si>
  <si>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</si>
  <si>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</si>
  <si>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</si>
  <si>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</si>
  <si>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</si>
  <si>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</si>
  <si>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</si>
  <si>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</si>
  <si>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</si>
  <si>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</si>
  <si>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</si>
  <si>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</si>
  <si>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</si>
  <si>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</si>
  <si>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</si>
  <si>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</si>
  <si>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</si>
  <si>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</si>
  <si>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</si>
  <si>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</si>
  <si>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</si>
  <si>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</si>
  <si>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</si>
  <si>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</si>
  <si>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</si>
  <si>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</si>
  <si>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</si>
  <si>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</si>
  <si>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</si>
  <si>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</si>
  <si>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</si>
  <si>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</si>
  <si>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</si>
  <si>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</si>
  <si>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</si>
  <si>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</si>
  <si>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</si>
  <si>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</si>
  <si>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</si>
  <si>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</si>
  <si>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</si>
  <si>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</si>
  <si>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</si>
  <si>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</si>
  <si>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</si>
  <si>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</si>
  <si>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</si>
  <si>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</si>
  <si>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</si>
  <si>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</si>
  <si>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</si>
  <si>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</si>
  <si>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</si>
  <si>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</si>
  <si>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</si>
  <si>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</si>
  <si>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</si>
  <si>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</si>
  <si>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</si>
  <si>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</si>
  <si>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</si>
  <si>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</si>
  <si>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</si>
  <si>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</si>
  <si>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</si>
  <si>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</si>
  <si>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</si>
  <si>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</si>
  <si>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</si>
  <si>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</si>
  <si>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</si>
  <si>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</si>
  <si>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</si>
  <si>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</si>
  <si>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</si>
  <si>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</si>
  <si>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</si>
  <si>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</si>
  <si>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</si>
  <si>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</si>
  <si>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</si>
  <si>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</si>
  <si>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</si>
  <si>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</si>
  <si>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</si>
  <si>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</si>
  <si>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</si>
  <si>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</si>
  <si>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</si>
  <si>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</si>
  <si>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</si>
  <si>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</si>
  <si>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</si>
  <si>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</si>
  <si>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</si>
  <si>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</si>
  <si>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</si>
  <si>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</si>
  <si>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</si>
  <si>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</si>
  <si>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</si>
  <si>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</si>
  <si>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</si>
  <si>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</si>
  <si>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</si>
  <si>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</si>
  <si>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</si>
  <si>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</si>
  <si>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</si>
  <si>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</si>
  <si>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</si>
  <si>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</si>
  <si>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</si>
  <si>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</si>
  <si>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</si>
  <si>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</si>
  <si>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</si>
  <si>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</si>
  <si>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</si>
  <si>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</si>
  <si>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</si>
  <si>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</si>
  <si>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</si>
  <si>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</si>
  <si>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</si>
  <si>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</si>
  <si>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</si>
  <si>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</si>
  <si>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</si>
  <si>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</si>
  <si>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</si>
  <si>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</si>
  <si>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</si>
  <si>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</si>
  <si>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</si>
  <si>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</si>
  <si>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</si>
  <si>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</si>
  <si>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</si>
  <si>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</si>
  <si>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</si>
  <si>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</si>
  <si>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</si>
  <si>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</si>
  <si>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</si>
  <si>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</si>
  <si>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</si>
  <si>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</si>
  <si>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</si>
  <si>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</si>
  <si>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</si>
  <si>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</si>
  <si>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</si>
  <si>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</si>
  <si>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</si>
  <si>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</si>
  <si>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</si>
  <si>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</si>
  <si>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</si>
  <si>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</si>
  <si>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</si>
  <si>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</si>
  <si>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</si>
  <si>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</si>
  <si>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</si>
  <si>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</si>
  <si>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</si>
  <si>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</si>
  <si>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</si>
  <si>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</si>
  <si>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</si>
  <si>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</si>
  <si>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</si>
  <si>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</si>
  <si>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</si>
  <si>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</si>
  <si>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</si>
  <si>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</si>
  <si>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</si>
  <si>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</si>
  <si>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</si>
  <si>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</si>
  <si>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</si>
  <si>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</si>
  <si>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</si>
  <si>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</si>
  <si>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</si>
  <si>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</si>
  <si>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</si>
  <si>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</si>
  <si>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</si>
  <si>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</si>
  <si>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</si>
  <si>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</si>
  <si>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</si>
  <si>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</si>
  <si>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</si>
  <si>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</si>
  <si>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</si>
  <si>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</si>
  <si>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</si>
  <si>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</si>
  <si>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</si>
  <si>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</si>
  <si>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</si>
  <si>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</si>
  <si>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</si>
  <si>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</si>
  <si>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</si>
  <si>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</si>
  <si>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</si>
  <si>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</si>
  <si>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</si>
  <si>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</si>
  <si>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</si>
  <si>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</si>
  <si>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</si>
  <si>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</si>
  <si>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</si>
  <si>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</si>
  <si>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</si>
  <si>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</si>
  <si>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</si>
  <si>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</si>
  <si>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</si>
  <si>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</si>
  <si>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</si>
  <si>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</si>
  <si>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</si>
  <si>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</si>
  <si>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</si>
  <si>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</si>
  <si>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</si>
  <si>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</si>
  <si>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</si>
  <si>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</si>
  <si>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</si>
  <si>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</si>
  <si>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</si>
  <si>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</si>
  <si>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</si>
  <si>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</si>
  <si>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</si>
  <si>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</si>
  <si>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</si>
  <si>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</si>
  <si>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</si>
  <si>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</si>
  <si>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</si>
  <si>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</si>
  <si>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</si>
  <si>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</si>
  <si>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</si>
  <si>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</si>
  <si>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</si>
  <si>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</si>
  <si>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</si>
  <si>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</si>
  <si>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</si>
  <si>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</si>
  <si>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</si>
  <si>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</si>
  <si>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</si>
  <si>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</si>
  <si>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</si>
  <si>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</si>
  <si>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</si>
  <si>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</si>
  <si>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</si>
  <si>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</si>
  <si>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</si>
  <si>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</si>
  <si>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</si>
  <si>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</si>
  <si>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</si>
  <si>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</si>
  <si>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</si>
  <si>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</si>
  <si>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</si>
  <si>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</si>
  <si>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</si>
  <si>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</si>
  <si>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</si>
  <si>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</si>
  <si>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</si>
  <si>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</si>
  <si>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</si>
  <si>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</si>
  <si>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</si>
  <si>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</si>
  <si>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</si>
  <si>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</si>
  <si>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</si>
  <si>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</si>
  <si>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</si>
  <si>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</si>
  <si>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</si>
  <si>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</si>
  <si>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</si>
  <si>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</si>
  <si>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</si>
  <si>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</si>
  <si>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</si>
  <si>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</si>
  <si>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</si>
  <si>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</si>
  <si>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</si>
  <si>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</si>
  <si>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</si>
  <si>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</si>
  <si>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</si>
  <si>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</si>
  <si>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</si>
  <si>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</si>
  <si>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</si>
  <si>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</si>
  <si>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</si>
  <si>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</si>
  <si>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</si>
  <si>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</si>
  <si>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</si>
  <si>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</si>
  <si>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</si>
  <si>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</si>
  <si>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</si>
  <si>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</si>
  <si>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</si>
  <si>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</si>
  <si>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</si>
  <si>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</si>
  <si>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</si>
  <si>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</si>
  <si>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</si>
  <si>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</si>
  <si>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</si>
  <si>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</si>
  <si>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</si>
  <si>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</si>
  <si>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</si>
  <si>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</si>
  <si>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</si>
  <si>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</si>
  <si>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</si>
  <si>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</si>
  <si>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</si>
  <si>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</si>
  <si>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</si>
  <si>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</si>
  <si>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</si>
  <si>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</si>
  <si>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</si>
  <si>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</si>
  <si>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</si>
  <si>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</si>
  <si>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</si>
  <si>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</si>
  <si>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</si>
  <si>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</si>
  <si>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</si>
  <si>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</si>
  <si>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</si>
  <si>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</si>
  <si>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</si>
  <si>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</si>
  <si>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</si>
  <si>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</si>
  <si>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</si>
  <si>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</si>
  <si>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</si>
  <si>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</si>
  <si>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</si>
  <si>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</si>
  <si>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</si>
  <si>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</si>
  <si>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</si>
  <si>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</si>
  <si>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</si>
  <si>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</si>
  <si>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</si>
  <si>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</si>
  <si>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</si>
  <si>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</si>
  <si>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</si>
  <si>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</si>
  <si>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</si>
  <si>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</si>
  <si>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</si>
  <si>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</si>
  <si>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</si>
  <si>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</si>
  <si>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</si>
  <si>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</si>
  <si>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</si>
  <si>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</si>
  <si>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</si>
  <si>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</si>
  <si>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</si>
  <si>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</si>
  <si>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</si>
  <si>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</si>
  <si>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</si>
  <si>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</si>
  <si>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</si>
  <si>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</si>
  <si>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</si>
  <si>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</si>
  <si>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</si>
  <si>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</si>
  <si>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</si>
  <si>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</si>
  <si>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</si>
  <si>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</si>
  <si>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</si>
  <si>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</si>
  <si>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</si>
  <si>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</si>
  <si>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</si>
  <si>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</si>
  <si>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</si>
  <si>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</si>
  <si>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</si>
  <si>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</si>
  <si>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</si>
  <si>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</si>
  <si>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</si>
  <si>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</si>
  <si>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</si>
  <si>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</si>
  <si>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</si>
  <si>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</si>
  <si>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</si>
  <si>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</si>
  <si>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</si>
  <si>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</si>
  <si>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</si>
  <si>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</si>
  <si>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</si>
  <si>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</si>
  <si>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</si>
  <si>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</si>
  <si>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</si>
  <si>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</si>
  <si>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</si>
  <si>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</si>
  <si>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</si>
  <si>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</si>
  <si>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</si>
  <si>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</si>
  <si>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</si>
  <si>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</si>
  <si>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</si>
  <si>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</si>
  <si>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</si>
  <si>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</si>
  <si>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</si>
  <si>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</si>
  <si>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</si>
  <si>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</si>
  <si>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</si>
  <si>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</si>
  <si>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</si>
  <si>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</si>
  <si>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</si>
  <si>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</si>
  <si>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</si>
  <si>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</si>
  <si>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</si>
  <si>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</si>
  <si>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</si>
  <si>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</si>
  <si>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</si>
  <si>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</si>
  <si>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</si>
  <si>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</si>
  <si>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</si>
  <si>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</si>
  <si>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</si>
  <si>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</si>
  <si>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</si>
  <si>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</si>
  <si>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</si>
  <si>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</si>
  <si>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</si>
  <si>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</si>
  <si>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</si>
  <si>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</si>
  <si>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</si>
  <si>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</si>
  <si>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</si>
  <si>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</si>
  <si>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</si>
  <si>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</si>
  <si>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</si>
  <si>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</si>
  <si>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</si>
  <si>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</si>
  <si>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</si>
  <si>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</si>
  <si>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</si>
  <si>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</si>
  <si>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</si>
  <si>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</si>
  <si>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</si>
  <si>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</si>
  <si>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</si>
  <si>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</si>
  <si>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</si>
  <si>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</si>
  <si>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</si>
  <si>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</si>
  <si>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</si>
  <si>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</si>
  <si>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</si>
  <si>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</si>
  <si>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</si>
  <si>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</si>
  <si>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</si>
  <si>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</si>
  <si>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</si>
  <si>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</si>
  <si>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</si>
  <si>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</si>
  <si>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</si>
  <si>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</si>
  <si>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</si>
  <si>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</si>
  <si>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</si>
  <si>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</si>
  <si>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</si>
  <si>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</si>
  <si>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</si>
  <si>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</si>
  <si>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</si>
  <si>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</si>
  <si>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</si>
  <si>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</si>
  <si>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</si>
  <si>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</si>
  <si>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</si>
  <si>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</si>
  <si>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</si>
  <si>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</si>
  <si>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</si>
  <si>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</si>
  <si>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</si>
  <si>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</si>
  <si>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</si>
  <si>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</si>
  <si>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</si>
  <si>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</si>
  <si>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</si>
  <si>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</si>
  <si>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</si>
  <si>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</si>
  <si>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</si>
  <si>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</si>
  <si>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</si>
  <si>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</si>
  <si>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</si>
  <si>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</si>
  <si>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</si>
  <si>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</si>
  <si>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</si>
  <si>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</si>
  <si>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</si>
  <si>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</si>
  <si>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</si>
  <si>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</si>
  <si>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</si>
  <si>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</si>
  <si>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</si>
  <si>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</si>
  <si>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</si>
  <si>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</si>
  <si>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</si>
  <si>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</si>
  <si>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</si>
  <si>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</si>
  <si>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</si>
  <si>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</si>
  <si>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</si>
  <si>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</si>
  <si>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</si>
  <si>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</si>
  <si>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</si>
  <si>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</si>
  <si>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</si>
  <si>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</si>
  <si>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</si>
  <si>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</si>
  <si>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</si>
  <si>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</si>
  <si>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</si>
  <si>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</si>
  <si>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</si>
  <si>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</si>
  <si>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</si>
  <si>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</si>
  <si>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</si>
  <si>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</si>
  <si>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</si>
  <si>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</si>
  <si>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</si>
  <si>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</si>
  <si>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</si>
  <si>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</si>
  <si>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</si>
  <si>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</si>
  <si>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</si>
  <si>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</si>
  <si>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</si>
  <si>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</si>
  <si>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</si>
  <si>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</si>
  <si>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</si>
  <si>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</si>
  <si>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</si>
  <si>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</si>
  <si>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</si>
  <si>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</si>
  <si>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</si>
  <si>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</si>
  <si>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</si>
  <si>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</si>
  <si>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</si>
  <si>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</si>
  <si>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</si>
  <si>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</si>
  <si>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</si>
  <si>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</si>
  <si>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</si>
  <si>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</si>
  <si>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</si>
  <si>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</si>
  <si>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</si>
  <si>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</si>
  <si>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</si>
  <si>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</si>
  <si>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</si>
  <si>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</si>
  <si>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</si>
  <si>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</si>
  <si>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</si>
  <si>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</si>
  <si>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</si>
  <si>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</si>
  <si>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</si>
  <si>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</si>
  <si>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</si>
  <si>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</si>
  <si>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</si>
  <si>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</si>
  <si>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</si>
  <si>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</si>
  <si>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</si>
  <si>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</si>
  <si>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</si>
  <si>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</si>
  <si>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</si>
  <si>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</si>
  <si>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</si>
  <si>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</si>
  <si>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</si>
  <si>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</si>
  <si>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</si>
  <si>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</si>
  <si>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</si>
  <si>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</si>
  <si>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</si>
  <si>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</si>
  <si>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</si>
  <si>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</si>
  <si>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</si>
  <si>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</si>
  <si>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</si>
  <si>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</si>
  <si>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</si>
  <si>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</si>
  <si>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</si>
  <si>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</si>
  <si>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</si>
  <si>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</si>
  <si>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</si>
  <si>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</si>
  <si>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</si>
  <si>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</si>
  <si>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</si>
  <si>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</si>
  <si>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</si>
  <si>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</si>
  <si>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</si>
  <si>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</si>
  <si>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</si>
  <si>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</si>
  <si>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</si>
  <si>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</si>
  <si>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</si>
  <si>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</si>
  <si>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</si>
  <si>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</si>
  <si>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</si>
  <si>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</si>
  <si>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</si>
  <si>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</si>
  <si>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</si>
  <si>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</si>
  <si>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</si>
  <si>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</si>
  <si>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</si>
  <si>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</si>
  <si>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</si>
  <si>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</si>
  <si>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</si>
  <si>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</si>
  <si>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</si>
  <si>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</si>
  <si>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</si>
  <si>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</si>
  <si>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</si>
  <si>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</si>
  <si>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</si>
  <si>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</si>
  <si>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</si>
  <si>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</si>
  <si>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</si>
  <si>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</si>
  <si>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</si>
  <si>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</si>
  <si>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</si>
  <si>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</si>
  <si>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</si>
  <si>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</si>
  <si>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</si>
  <si>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</si>
  <si>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</si>
  <si>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</si>
  <si>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</si>
  <si>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</si>
  <si>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</si>
  <si>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</si>
  <si>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</si>
  <si>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</si>
  <si>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</si>
  <si>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</si>
  <si>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</si>
  <si>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</si>
  <si>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</si>
  <si>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</si>
  <si>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</si>
  <si>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</si>
  <si>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</si>
  <si>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</si>
  <si>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</si>
  <si>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</si>
  <si>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</si>
  <si>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</si>
  <si>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</si>
  <si>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</si>
  <si>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</si>
  <si>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</si>
  <si>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</si>
  <si>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</si>
  <si>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</si>
  <si>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</si>
  <si>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</si>
  <si>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</si>
  <si>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</si>
  <si>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</si>
  <si>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</si>
  <si>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</si>
  <si>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</si>
  <si>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</si>
  <si>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</si>
  <si>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</si>
  <si>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</si>
  <si>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</si>
  <si>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</si>
  <si>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</si>
  <si>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</si>
  <si>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</si>
  <si>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</si>
  <si>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</si>
  <si>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</si>
  <si>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</si>
  <si>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</si>
  <si>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</si>
  <si>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</si>
  <si>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</si>
  <si>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</si>
  <si>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</si>
  <si>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</si>
  <si>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</si>
  <si>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</si>
  <si>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</si>
  <si>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</si>
  <si>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</si>
  <si>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</si>
  <si>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</si>
  <si>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</si>
  <si>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</si>
  <si>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</si>
  <si>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</si>
  <si>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</si>
  <si>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</si>
  <si>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</si>
  <si>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</si>
  <si>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</si>
  <si>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</si>
  <si>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</si>
  <si>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</si>
  <si>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</si>
  <si>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</si>
  <si>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</si>
  <si>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</si>
  <si>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</si>
  <si>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</si>
  <si>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</si>
  <si>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</si>
  <si>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</si>
  <si>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</si>
  <si>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</si>
  <si>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</si>
  <si>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</si>
  <si>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</si>
  <si>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</si>
  <si>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</si>
  <si>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</si>
  <si>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</si>
  <si>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</si>
  <si>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</si>
  <si>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</si>
  <si>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</si>
  <si>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</si>
  <si>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</si>
  <si>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</si>
  <si>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</si>
  <si>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</si>
  <si>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</si>
  <si>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</si>
  <si>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</si>
  <si>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</si>
  <si>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</si>
  <si>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</si>
  <si>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</si>
  <si>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</si>
  <si>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</si>
  <si>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</si>
  <si>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</si>
  <si>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</si>
  <si>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</si>
  <si>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</si>
  <si>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</si>
  <si>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</si>
  <si>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</si>
  <si>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</si>
  <si>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</si>
  <si>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</si>
  <si>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</si>
  <si>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</si>
  <si>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</si>
  <si>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</si>
  <si>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</si>
  <si>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</si>
  <si>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</si>
  <si>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</si>
  <si>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</si>
  <si>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</si>
  <si>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</si>
  <si>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</si>
  <si>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</si>
  <si>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</si>
  <si>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</si>
  <si>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</si>
  <si>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</si>
  <si>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</si>
  <si>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</si>
  <si>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</si>
  <si>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</si>
  <si>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</si>
  <si>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</si>
  <si>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</si>
  <si>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</si>
  <si>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</si>
  <si>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</si>
  <si>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</si>
  <si>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</si>
  <si>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</si>
  <si>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</si>
  <si>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</si>
  <si>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</si>
  <si>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</si>
  <si>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</si>
  <si>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</si>
  <si>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</si>
  <si>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</si>
  <si>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</si>
  <si>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</si>
  <si>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</si>
  <si>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</si>
  <si>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</si>
  <si>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</si>
  <si>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</si>
  <si>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</si>
  <si>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</si>
  <si>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</si>
  <si>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</si>
  <si>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</si>
  <si>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</si>
  <si>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</si>
  <si>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</si>
  <si>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</si>
  <si>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</si>
  <si>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</si>
  <si>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</si>
  <si>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</si>
  <si>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</si>
  <si>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</si>
  <si>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</si>
  <si>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</si>
  <si>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</si>
  <si>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</si>
  <si>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</si>
  <si>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</si>
  <si>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</si>
  <si>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</si>
  <si>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</si>
  <si>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</si>
  <si>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</si>
  <si>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</si>
  <si>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</si>
  <si>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</si>
  <si>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</si>
  <si>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</si>
  <si>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</si>
  <si>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</si>
  <si>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</si>
  <si>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</si>
  <si>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</si>
  <si>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</si>
  <si>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</si>
  <si>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</si>
  <si>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</si>
  <si>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</si>
  <si>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</si>
  <si>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</si>
  <si>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</si>
  <si>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</si>
  <si>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</si>
  <si>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</si>
  <si>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</si>
  <si>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</si>
  <si>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</si>
  <si>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</si>
  <si>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</si>
  <si>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</si>
  <si>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</si>
  <si>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</si>
  <si>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</si>
  <si>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</si>
  <si>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</si>
  <si>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</si>
  <si>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</si>
  <si>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</si>
  <si>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</si>
  <si>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</si>
  <si>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</si>
  <si>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</si>
  <si>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</si>
  <si>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</si>
  <si>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</si>
  <si>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</si>
  <si>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</si>
  <si>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</si>
  <si>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</si>
  <si>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</si>
  <si>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</si>
  <si>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</si>
  <si>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</si>
  <si>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</si>
  <si>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</si>
  <si>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</si>
  <si>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</si>
  <si>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</si>
  <si>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</si>
  <si>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</si>
  <si>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</si>
  <si>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</si>
  <si>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</si>
  <si>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</si>
  <si>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</si>
  <si>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</si>
  <si>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</si>
  <si>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</si>
  <si>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</si>
  <si>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</si>
  <si>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</si>
  <si>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</si>
  <si>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</si>
  <si>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</si>
  <si>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</si>
  <si>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</si>
  <si>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</si>
  <si>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</si>
  <si>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</si>
  <si>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</si>
  <si>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</si>
  <si>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</si>
  <si>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</si>
  <si>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</si>
  <si>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</si>
  <si>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</si>
  <si>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</si>
  <si>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</si>
  <si>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</si>
  <si>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</si>
  <si>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</si>
  <si>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</si>
  <si>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</si>
  <si>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</si>
  <si>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</si>
  <si>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</si>
  <si>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</si>
  <si>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</si>
  <si>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</si>
  <si>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</si>
  <si>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</si>
  <si>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</si>
  <si>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</si>
  <si>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</si>
  <si>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</si>
  <si>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</si>
  <si>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</si>
  <si>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</si>
  <si>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</si>
  <si>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</si>
  <si>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</si>
  <si>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</si>
  <si>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</si>
  <si>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</si>
  <si>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</si>
  <si>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</si>
  <si>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</si>
  <si>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</si>
  <si>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</si>
  <si>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</si>
  <si>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</si>
  <si>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</si>
  <si>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</si>
  <si>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</si>
  <si>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</si>
  <si>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</si>
  <si>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</si>
  <si>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</si>
  <si>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</si>
  <si>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</si>
  <si>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</si>
  <si>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</si>
  <si>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</si>
  <si>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</si>
  <si>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</si>
  <si>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</si>
  <si>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</si>
  <si>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</si>
  <si>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</si>
  <si>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</si>
  <si>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</si>
  <si>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</si>
  <si>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</si>
  <si>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</si>
  <si>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</si>
  <si>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</si>
  <si>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</si>
  <si>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</si>
  <si>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</si>
  <si>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</si>
  <si>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</si>
  <si>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</si>
  <si>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</si>
  <si>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</si>
  <si>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</si>
  <si>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</si>
  <si>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</si>
  <si>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</si>
  <si>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</si>
  <si>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</si>
  <si>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</si>
  <si>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</si>
  <si>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</si>
  <si>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</si>
  <si>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</si>
  <si>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</si>
  <si>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</si>
  <si>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</si>
  <si>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</si>
  <si>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</si>
  <si>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</si>
  <si>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</si>
  <si>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</si>
  <si>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</si>
  <si>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</si>
  <si>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</si>
  <si>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</si>
  <si>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</si>
  <si>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</si>
  <si>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</si>
  <si>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</si>
  <si>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</si>
  <si>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</si>
  <si>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</si>
  <si>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</si>
  <si>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</si>
  <si>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</si>
  <si>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</si>
  <si>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</si>
  <si>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</si>
  <si>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</si>
  <si>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</si>
  <si>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</si>
  <si>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</si>
  <si>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</si>
  <si>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</si>
  <si>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</si>
  <si>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</si>
  <si>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</si>
  <si>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</si>
  <si>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</si>
  <si>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</si>
  <si>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</si>
  <si>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</si>
  <si>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</si>
  <si>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</si>
  <si>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</si>
  <si>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</si>
  <si>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</si>
  <si>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</si>
  <si>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</si>
  <si>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</si>
  <si>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</si>
  <si>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</si>
  <si>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</si>
  <si>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</si>
  <si>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</si>
  <si>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</si>
  <si>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</si>
  <si>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</si>
  <si>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</si>
  <si>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</si>
  <si>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</si>
  <si>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</si>
  <si>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</si>
  <si>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</si>
  <si>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</si>
  <si>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</si>
  <si>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</si>
  <si>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</si>
  <si>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</si>
  <si>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</si>
  <si>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</si>
  <si>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</si>
  <si>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</si>
  <si>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</si>
  <si>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</si>
  <si>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</si>
  <si>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</si>
  <si>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</si>
  <si>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</si>
  <si>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</si>
  <si>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</si>
  <si>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</si>
  <si>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</si>
  <si>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</si>
  <si>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</si>
  <si>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</si>
  <si>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</si>
  <si>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</si>
  <si>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</si>
  <si>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</si>
  <si>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</si>
  <si>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</si>
  <si>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</si>
  <si>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</si>
  <si>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</si>
  <si>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</si>
  <si>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</si>
  <si>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</si>
  <si>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</si>
  <si>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</si>
  <si>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</si>
  <si>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</si>
  <si>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</si>
  <si>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</si>
  <si>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</si>
  <si>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</si>
  <si>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</si>
  <si>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</si>
  <si>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</si>
  <si>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</si>
  <si>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</si>
  <si>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</si>
  <si>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</si>
  <si>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</si>
  <si>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</si>
  <si>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</si>
  <si>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</si>
  <si>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</si>
  <si>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</si>
  <si>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</si>
  <si>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</si>
  <si>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</si>
  <si>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</si>
  <si>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</si>
  <si>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</si>
  <si>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</si>
  <si>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</si>
  <si>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</si>
  <si>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</si>
  <si>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</si>
  <si>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</si>
  <si>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</si>
  <si>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</si>
  <si>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</si>
  <si>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</si>
  <si>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</si>
  <si>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</si>
  <si>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</si>
  <si>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</si>
  <si>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</si>
  <si>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</si>
  <si>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</si>
  <si>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</si>
  <si>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</si>
  <si>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</si>
  <si>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</si>
  <si>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</si>
  <si>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</si>
  <si>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</si>
  <si>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</si>
  <si>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</si>
  <si>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</si>
  <si>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</si>
  <si>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</si>
  <si>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</si>
  <si>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</si>
  <si>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</si>
  <si>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</si>
  <si>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</si>
  <si>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</si>
  <si>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</si>
  <si>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</si>
  <si>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</si>
  <si>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</si>
  <si>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</si>
  <si>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</si>
  <si>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</si>
  <si>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</si>
  <si>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</si>
  <si>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</si>
  <si>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</si>
  <si>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</si>
  <si>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</si>
  <si>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</si>
  <si>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</si>
  <si>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</si>
  <si>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</si>
  <si>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</si>
  <si>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</si>
  <si>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</si>
  <si>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</si>
  <si>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</si>
  <si>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</si>
  <si>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</si>
  <si>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</si>
  <si>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</si>
  <si>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</si>
  <si>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</si>
  <si>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</si>
  <si>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</si>
  <si>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</si>
  <si>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</si>
  <si>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</si>
  <si>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</si>
  <si>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</si>
  <si>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</si>
  <si>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</si>
  <si>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</si>
  <si>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</si>
  <si>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</si>
  <si>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</si>
  <si>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</si>
  <si>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</si>
  <si>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</si>
  <si>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</si>
  <si>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</si>
  <si>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</si>
  <si>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</si>
  <si>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</si>
  <si>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</si>
  <si>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</si>
  <si>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</si>
  <si>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</si>
  <si>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</si>
  <si>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</si>
  <si>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</si>
  <si>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</si>
  <si>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</si>
  <si>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</si>
  <si>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</si>
  <si>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</si>
  <si>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</si>
  <si>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</si>
  <si>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</si>
  <si>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</si>
  <si>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</si>
  <si>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</si>
  <si>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</si>
  <si>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</si>
  <si>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</si>
  <si>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</si>
  <si>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</si>
  <si>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</si>
  <si>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</si>
  <si>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</si>
  <si>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</si>
  <si>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</si>
  <si>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</si>
  <si>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</si>
  <si>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</si>
  <si>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</si>
  <si>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</si>
  <si>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</si>
  <si>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</si>
  <si>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</si>
  <si>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</si>
  <si>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</si>
  <si>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</si>
  <si>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</si>
  <si>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</si>
  <si>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</si>
  <si>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</si>
  <si>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</si>
  <si>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</si>
  <si>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</si>
  <si>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</si>
  <si>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</si>
  <si>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</si>
  <si>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</si>
  <si>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</si>
  <si>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</si>
  <si>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</si>
  <si>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</si>
  <si>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</si>
  <si>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</si>
  <si>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</si>
  <si>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</si>
  <si>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</si>
  <si>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</si>
  <si>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</si>
  <si>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</si>
  <si>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</si>
  <si>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</si>
  <si>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</si>
  <si>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</si>
  <si>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</si>
  <si>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</si>
  <si>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</si>
  <si>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</si>
  <si>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</si>
  <si>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</si>
  <si>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</si>
  <si>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</si>
  <si>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</si>
  <si>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</si>
  <si>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</si>
  <si>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</si>
  <si>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</si>
  <si>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</si>
  <si>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</si>
  <si>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</si>
  <si>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</si>
  <si>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</si>
  <si>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</si>
  <si>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</si>
  <si>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</si>
  <si>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</si>
  <si>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</si>
  <si>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</si>
  <si>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</si>
  <si>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</si>
  <si>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</si>
  <si>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</si>
  <si>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</si>
  <si>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</si>
  <si>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</si>
  <si>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</si>
  <si>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</si>
  <si>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</si>
  <si>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</si>
  <si>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</si>
  <si>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</si>
  <si>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</si>
  <si>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</si>
  <si>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</si>
  <si>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</si>
  <si>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</si>
  <si>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</si>
  <si>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</si>
  <si>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</si>
  <si>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</si>
  <si>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</si>
  <si>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</si>
  <si>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</si>
  <si>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</si>
  <si>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</si>
  <si>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</si>
  <si>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</si>
  <si>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</si>
  <si>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</si>
  <si>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</si>
  <si>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</si>
  <si>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</si>
  <si>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</si>
  <si>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</si>
  <si>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</si>
  <si>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</si>
  <si>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</si>
  <si>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</si>
  <si>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</si>
  <si>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</si>
  <si>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</si>
  <si>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</si>
  <si>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</si>
  <si>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</si>
  <si>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</si>
  <si>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</si>
  <si>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</si>
  <si>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</si>
  <si>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</si>
  <si>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</si>
  <si>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</si>
  <si>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</si>
  <si>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</si>
  <si>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</si>
  <si>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</si>
  <si>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</si>
  <si>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</si>
  <si>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</si>
  <si>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</si>
  <si>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</si>
  <si>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</si>
  <si>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</si>
  <si>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</si>
  <si>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</si>
  <si>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</si>
  <si>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</si>
  <si>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</si>
  <si>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</si>
  <si>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</si>
  <si>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</si>
  <si>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</si>
  <si>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</si>
  <si>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</si>
  <si>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</si>
  <si>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</si>
  <si>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</si>
  <si>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</si>
  <si>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</si>
  <si>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</si>
  <si>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</si>
  <si>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</si>
  <si>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</si>
  <si>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</si>
  <si>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</si>
  <si>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</si>
  <si>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</si>
  <si>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</si>
  <si>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</si>
  <si>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</si>
  <si>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</si>
  <si>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</si>
  <si>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</si>
  <si>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</si>
  <si>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</si>
  <si>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</si>
  <si>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</si>
  <si>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</si>
  <si>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</si>
  <si>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</si>
  <si>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</si>
  <si>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</si>
  <si>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</si>
  <si>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</si>
  <si>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</si>
  <si>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</si>
  <si>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</si>
  <si>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</si>
  <si>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</si>
  <si>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</si>
  <si>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</si>
  <si>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</si>
  <si>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</si>
  <si>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</si>
  <si>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</si>
  <si>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</si>
  <si>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</si>
  <si>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</si>
  <si>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</si>
  <si>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</si>
  <si>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</si>
  <si>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</si>
  <si>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</si>
  <si>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</si>
  <si>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</si>
  <si>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</si>
  <si>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</si>
  <si>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</si>
  <si>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</si>
  <si>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</si>
  <si>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</si>
  <si>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</si>
  <si>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</si>
  <si>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</si>
  <si>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</si>
  <si>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</si>
  <si>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</si>
  <si>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</si>
  <si>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</si>
  <si>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</si>
  <si>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</si>
  <si>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</si>
  <si>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</si>
  <si>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</si>
  <si>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</si>
  <si>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</si>
  <si>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</si>
  <si>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</si>
  <si>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</si>
  <si>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</si>
  <si>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</si>
  <si>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</si>
  <si>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</si>
  <si>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</si>
  <si>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</si>
  <si>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</si>
  <si>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</si>
  <si>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</si>
  <si>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</si>
  <si>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</si>
  <si>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</si>
  <si>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</si>
  <si>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</si>
  <si>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</si>
  <si>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</si>
  <si>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</si>
  <si>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</si>
  <si>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</si>
  <si>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</si>
  <si>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</si>
  <si>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</si>
  <si>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</si>
  <si>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</si>
  <si>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</si>
  <si>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</si>
  <si>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</si>
  <si>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</si>
  <si>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</si>
  <si>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</si>
  <si>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</si>
  <si>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</si>
  <si>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</si>
  <si>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</si>
  <si>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</si>
  <si>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</si>
  <si>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</si>
  <si>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</si>
  <si>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</si>
  <si>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</si>
  <si>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</si>
  <si>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</si>
  <si>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</si>
  <si>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</si>
  <si>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</si>
  <si>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</si>
  <si>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</si>
  <si>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</si>
  <si>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</si>
  <si>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</si>
  <si>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</si>
  <si>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</si>
  <si>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</si>
  <si>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</si>
  <si>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</si>
  <si>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</si>
  <si>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</si>
  <si>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</si>
  <si>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</si>
  <si>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</si>
  <si>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</si>
  <si>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</si>
  <si>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</si>
  <si>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</si>
  <si>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</si>
  <si>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</si>
  <si>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</si>
  <si>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</si>
  <si>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</si>
  <si>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</si>
  <si>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</si>
  <si>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</si>
  <si>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</si>
  <si>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</si>
  <si>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</si>
  <si>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</si>
  <si>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</si>
  <si>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</si>
  <si>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</si>
  <si>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</si>
  <si>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</si>
  <si>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</si>
  <si>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</si>
  <si>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</si>
  <si>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</si>
  <si>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</si>
  <si>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</si>
  <si>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</si>
  <si>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</si>
  <si>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</si>
  <si>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</si>
  <si>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</si>
  <si>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</si>
  <si>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</si>
  <si>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</si>
  <si>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</si>
  <si>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</si>
  <si>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</si>
  <si>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</si>
  <si>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</si>
  <si>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</si>
  <si>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</si>
  <si>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</si>
  <si>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</si>
  <si>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</si>
  <si>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</si>
  <si>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</si>
  <si>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</si>
  <si>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</si>
  <si>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</si>
  <si>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</si>
  <si>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</si>
  <si>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</si>
  <si>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</si>
  <si>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</si>
  <si>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</si>
  <si>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</si>
  <si>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</si>
  <si>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</si>
  <si>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</si>
  <si>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</si>
  <si>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</si>
  <si>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</si>
  <si>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</si>
  <si>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</si>
  <si>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</si>
  <si>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</si>
  <si>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</si>
  <si>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</si>
  <si>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</si>
  <si>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</si>
  <si>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</si>
  <si>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</si>
  <si>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</si>
  <si>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</si>
  <si>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</si>
  <si>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</si>
  <si>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</si>
  <si>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</si>
  <si>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</si>
  <si>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</si>
  <si>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</si>
  <si>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</si>
  <si>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</si>
  <si>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</si>
  <si>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</si>
  <si>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</si>
  <si>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</si>
  <si>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</si>
  <si>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</si>
  <si>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</si>
  <si>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</si>
  <si>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</si>
  <si>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</si>
  <si>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</si>
  <si>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</si>
  <si>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</si>
  <si>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</si>
  <si>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</si>
  <si>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</si>
  <si>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</si>
  <si>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</si>
  <si>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</si>
  <si>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</si>
  <si>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</si>
  <si>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</si>
  <si>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</si>
  <si>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</si>
  <si>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</si>
  <si>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</si>
  <si>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</si>
  <si>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</si>
  <si>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</si>
  <si>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</si>
  <si>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</si>
  <si>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</si>
  <si>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</si>
  <si>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</si>
  <si>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</si>
  <si>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</si>
  <si>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</si>
  <si>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</si>
  <si>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</si>
  <si>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</si>
  <si>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</si>
  <si>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</si>
  <si>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</si>
  <si>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</si>
  <si>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</si>
  <si>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</si>
  <si>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</si>
  <si>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</si>
  <si>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</si>
  <si>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</si>
  <si>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</si>
  <si>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</si>
  <si>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</si>
  <si>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</si>
  <si>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</si>
  <si>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</si>
  <si>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</si>
  <si>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</si>
  <si>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</si>
  <si>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</si>
  <si>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</si>
  <si>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</si>
  <si>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</si>
  <si>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</si>
  <si>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</si>
  <si>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</si>
  <si>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</si>
  <si>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</si>
  <si>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</si>
  <si>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</si>
  <si>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</si>
  <si>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</si>
  <si>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</si>
  <si>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</si>
  <si>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</si>
  <si>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</si>
  <si>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</si>
  <si>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</si>
  <si>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</si>
  <si>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</si>
  <si>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</si>
  <si>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</si>
  <si>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</si>
  <si>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</si>
  <si>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</si>
  <si>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</si>
  <si>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</si>
  <si>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</si>
  <si>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</si>
  <si>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</si>
  <si>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</si>
  <si>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</si>
  <si>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</si>
  <si>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</si>
  <si>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</si>
  <si>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</si>
  <si>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</si>
  <si>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</si>
  <si>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</si>
  <si>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</si>
  <si>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</si>
  <si>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</si>
  <si>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</si>
  <si>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</si>
  <si>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</si>
  <si>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</si>
  <si>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</si>
  <si>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</si>
  <si>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</si>
  <si>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</si>
  <si>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</si>
  <si>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</si>
  <si>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</si>
  <si>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</si>
  <si>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</si>
  <si>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</si>
  <si>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</si>
  <si>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</si>
  <si>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</si>
  <si>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</si>
  <si>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</si>
  <si>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</si>
  <si>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</si>
  <si>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</si>
  <si>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</si>
  <si>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</si>
  <si>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</si>
  <si>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</si>
  <si>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</si>
  <si>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</si>
  <si>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</si>
  <si>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</si>
  <si>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</si>
  <si>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</si>
  <si>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</si>
  <si>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</si>
  <si>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</si>
  <si>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</si>
  <si>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</si>
  <si>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</si>
  <si>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</si>
  <si>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</si>
  <si>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</si>
  <si>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</si>
  <si>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</si>
  <si>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</si>
  <si>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</si>
  <si>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</si>
  <si>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</si>
  <si>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</si>
  <si>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</si>
  <si>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</si>
  <si>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</si>
  <si>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</si>
  <si>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</si>
  <si>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</si>
  <si>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</si>
  <si>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</si>
  <si>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</si>
  <si>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</si>
  <si>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</si>
  <si>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</si>
  <si>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</si>
  <si>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</si>
  <si>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</si>
  <si>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</si>
  <si>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</si>
  <si>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</si>
  <si>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</si>
  <si>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</si>
  <si>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</si>
  <si>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</si>
  <si>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</si>
  <si>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</si>
  <si>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</si>
  <si>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</si>
  <si>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</si>
  <si>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</si>
  <si>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</si>
  <si>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</si>
  <si>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</si>
  <si>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</si>
  <si>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</si>
  <si>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</si>
  <si>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</si>
  <si>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</si>
  <si>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</si>
  <si>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</si>
  <si>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</si>
  <si>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</si>
  <si>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</si>
  <si>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</si>
  <si>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</si>
  <si>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</si>
  <si>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</si>
  <si>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</si>
  <si>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</si>
  <si>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</si>
  <si>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</si>
  <si>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</si>
  <si>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</si>
  <si>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</si>
  <si>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</si>
  <si>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</si>
  <si>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</si>
  <si>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</si>
  <si>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</si>
  <si>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</si>
  <si>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</si>
  <si>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</si>
  <si>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</si>
  <si>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</si>
  <si>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</si>
  <si>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</si>
  <si>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</si>
  <si>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</si>
  <si>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</si>
  <si>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</si>
  <si>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</si>
  <si>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</si>
  <si>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</si>
  <si>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</si>
  <si>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</si>
  <si>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</si>
  <si>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</si>
  <si>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</si>
  <si>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</si>
  <si>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</si>
  <si>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</si>
  <si>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</si>
  <si>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</si>
  <si>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</si>
  <si>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</si>
  <si>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</si>
  <si>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</si>
  <si>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</si>
  <si>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</si>
  <si>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</si>
  <si>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</si>
  <si>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</si>
  <si>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</si>
  <si>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</si>
  <si>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</si>
  <si>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</si>
  <si>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</si>
  <si>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</si>
  <si>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</si>
  <si>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</si>
  <si>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</si>
  <si>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</si>
  <si>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</si>
  <si>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</si>
  <si>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</si>
  <si>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</si>
  <si>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</si>
  <si>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</si>
  <si>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</si>
  <si>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</si>
  <si>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</si>
  <si>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</si>
  <si>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</si>
  <si>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</si>
  <si>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</si>
  <si>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</si>
  <si>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</si>
  <si>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</si>
  <si>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</si>
  <si>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</si>
  <si>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</si>
  <si>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</si>
  <si>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</si>
  <si>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</si>
  <si>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</si>
  <si>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</si>
  <si>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</si>
  <si>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</si>
  <si>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</si>
  <si>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</si>
  <si>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</si>
  <si>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</si>
  <si>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</si>
  <si>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</si>
  <si>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</si>
  <si>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</si>
  <si>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</si>
  <si>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</si>
  <si>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</si>
  <si>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</si>
  <si>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</si>
  <si>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</si>
  <si>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</si>
  <si>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</si>
  <si>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</si>
  <si>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</si>
  <si>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</si>
  <si>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</si>
  <si>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</si>
  <si>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</si>
  <si>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</si>
  <si>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</si>
  <si>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</si>
  <si>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</si>
  <si>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</si>
  <si>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</si>
  <si>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</si>
  <si>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</si>
  <si>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</si>
  <si>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</si>
  <si>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</si>
  <si>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</si>
  <si>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</si>
  <si>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</si>
  <si>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</si>
  <si>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</si>
  <si>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</si>
  <si>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</si>
  <si>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</si>
  <si>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</si>
  <si>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</si>
  <si>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</si>
  <si>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</si>
  <si>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</si>
  <si>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</si>
  <si>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</si>
  <si>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</si>
  <si>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</si>
  <si>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</si>
  <si>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</si>
  <si>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</si>
  <si>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</si>
  <si>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</si>
  <si>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</si>
  <si>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</si>
  <si>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</si>
  <si>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</si>
  <si>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</si>
  <si>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</si>
  <si>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</si>
  <si>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</si>
  <si>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</si>
  <si>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</si>
  <si>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</si>
  <si>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</si>
  <si>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</si>
  <si>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</si>
  <si>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</si>
  <si>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</si>
  <si>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</si>
  <si>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</si>
  <si>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</si>
  <si>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</si>
  <si>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</si>
  <si>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</si>
  <si>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</si>
  <si>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</si>
  <si>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</si>
  <si>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</si>
  <si>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</si>
  <si>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</si>
  <si>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</si>
  <si>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</si>
  <si>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</si>
  <si>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</si>
  <si>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</si>
  <si>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</si>
  <si>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</si>
  <si>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</si>
  <si>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</si>
  <si>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</si>
  <si>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</si>
  <si>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</si>
  <si>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</si>
  <si>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</si>
  <si>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</si>
  <si>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</si>
  <si>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</si>
  <si>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</si>
  <si>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</si>
  <si>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</si>
  <si>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</si>
  <si>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</si>
  <si>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</si>
  <si>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</si>
  <si>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</si>
  <si>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</si>
  <si>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</si>
  <si>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</si>
  <si>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</si>
  <si>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</si>
  <si>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</si>
  <si>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</si>
  <si>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</si>
  <si>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</si>
  <si>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</si>
  <si>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</si>
  <si>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</si>
  <si>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</si>
  <si>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</si>
  <si>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</si>
  <si>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</si>
  <si>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</si>
  <si>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</si>
  <si>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</si>
  <si>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</si>
  <si>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</si>
  <si>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</si>
  <si>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</si>
  <si>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</si>
  <si>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</si>
  <si>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</si>
  <si>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</si>
  <si>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</si>
  <si>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</si>
  <si>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</si>
  <si>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</si>
  <si>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</si>
  <si>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</si>
  <si>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</si>
  <si>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</si>
  <si>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</si>
  <si>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</si>
  <si>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</si>
  <si>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</si>
  <si>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</si>
  <si>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</si>
  <si>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</si>
  <si>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</si>
  <si>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</si>
  <si>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</si>
  <si>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</si>
  <si>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</si>
  <si>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</si>
  <si>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</si>
  <si>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</si>
  <si>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</si>
  <si>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</si>
  <si>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</si>
  <si>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</si>
  <si>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</si>
  <si>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</si>
  <si>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</si>
  <si>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</si>
  <si>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</si>
  <si>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</si>
  <si>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</si>
  <si>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</si>
  <si>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</si>
  <si>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</si>
  <si>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</si>
  <si>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</si>
  <si>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</si>
  <si>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</si>
  <si>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</si>
  <si>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</si>
  <si>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</si>
  <si>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</si>
  <si>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</si>
  <si>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</si>
  <si>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</si>
  <si>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</si>
  <si>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</si>
  <si>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</si>
  <si>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</si>
  <si>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</si>
  <si>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</si>
  <si>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</si>
  <si>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</si>
  <si>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</si>
  <si>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</si>
  <si>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</si>
  <si>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</si>
  <si>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</si>
  <si>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</si>
  <si>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</si>
  <si>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</si>
  <si>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</si>
  <si>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</si>
  <si>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</si>
  <si>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</si>
  <si>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</si>
  <si>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</si>
  <si>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</si>
  <si>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</si>
  <si>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</si>
  <si>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</si>
  <si>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</si>
  <si>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</si>
  <si>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</si>
  <si>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</si>
  <si>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</si>
  <si>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</si>
  <si>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</si>
  <si>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</si>
  <si>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</si>
  <si>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</si>
  <si>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</si>
  <si>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</si>
  <si>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</si>
  <si>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</si>
  <si>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</si>
  <si>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</si>
  <si>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</si>
  <si>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</si>
  <si>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</si>
  <si>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</si>
  <si>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</si>
  <si>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</si>
  <si>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</si>
  <si>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</si>
  <si>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</si>
  <si>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</si>
  <si>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</si>
  <si>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</si>
  <si>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</si>
  <si>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</si>
  <si>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</si>
  <si>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</si>
  <si>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</si>
  <si>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</si>
  <si>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</si>
  <si>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</si>
  <si>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</si>
  <si>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</si>
  <si>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</si>
  <si>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</si>
  <si>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</si>
  <si>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</si>
  <si>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</si>
  <si>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</si>
  <si>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</si>
  <si>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</si>
  <si>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</si>
  <si>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</si>
  <si>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</si>
  <si>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</si>
  <si>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</si>
  <si>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</si>
  <si>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</si>
  <si>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</si>
  <si>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</si>
  <si>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</si>
  <si>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</si>
  <si>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</si>
  <si>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</si>
  <si>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</si>
  <si>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</si>
  <si>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</si>
  <si>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</si>
  <si>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</si>
  <si>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</si>
  <si>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</si>
  <si>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</si>
  <si>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</si>
  <si>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</si>
  <si>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</si>
  <si>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</si>
  <si>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</si>
  <si>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</si>
  <si>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</si>
  <si>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</si>
  <si>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</si>
  <si>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</si>
  <si>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</si>
  <si>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</si>
  <si>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</si>
  <si>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</si>
  <si>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</si>
  <si>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</si>
  <si>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</si>
  <si>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</si>
  <si>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</si>
  <si>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</si>
  <si>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</si>
  <si>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</si>
  <si>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</si>
  <si>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</si>
  <si>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</si>
  <si>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</si>
  <si>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</si>
  <si>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</si>
  <si>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</si>
  <si>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</si>
  <si>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</si>
  <si>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</si>
  <si>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</si>
  <si>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</si>
  <si>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</si>
  <si>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</si>
  <si>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</si>
  <si>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</si>
  <si>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</si>
  <si>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</si>
  <si>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</si>
  <si>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</si>
  <si>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</si>
  <si>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</si>
  <si>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</si>
  <si>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</si>
  <si>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</si>
  <si>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</si>
  <si>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</si>
  <si>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</si>
  <si>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</si>
  <si>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</si>
  <si>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</si>
  <si>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</si>
  <si>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</si>
  <si>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</si>
  <si>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</si>
  <si>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</si>
  <si>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</si>
  <si>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</si>
  <si>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</si>
  <si>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</si>
  <si>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</si>
  <si>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</si>
  <si>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</si>
  <si>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</si>
  <si>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</si>
  <si>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</si>
  <si>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</si>
  <si>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</si>
  <si>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</si>
  <si>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</si>
  <si>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</si>
  <si>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</si>
  <si>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</si>
  <si>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</si>
  <si>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</si>
  <si>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</si>
  <si>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</si>
  <si>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</si>
  <si>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</si>
  <si>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</si>
  <si>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</si>
  <si>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</si>
  <si>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</si>
  <si>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</si>
  <si>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</si>
  <si>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</si>
  <si>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</si>
  <si>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</si>
  <si>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</si>
  <si>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</si>
  <si>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</si>
  <si>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</si>
  <si>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</si>
  <si>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</si>
  <si>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</si>
  <si>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</si>
  <si>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</si>
  <si>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</si>
  <si>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</si>
  <si>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</si>
  <si>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</si>
  <si>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</si>
  <si>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</si>
  <si>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</si>
  <si>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</si>
  <si>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</si>
  <si>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</si>
  <si>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</si>
  <si>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</si>
  <si>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</si>
  <si>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</si>
  <si>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</si>
  <si>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</si>
  <si>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</si>
  <si>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</si>
  <si>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</si>
  <si>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</si>
  <si>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</si>
  <si>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</si>
  <si>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</si>
  <si>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</si>
  <si>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</si>
  <si>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</si>
  <si>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</si>
  <si>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</si>
  <si>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</si>
  <si>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</si>
  <si>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</si>
  <si>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</si>
  <si>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</si>
  <si>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</si>
  <si>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</si>
  <si>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</si>
  <si>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</si>
  <si>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</si>
  <si>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</si>
  <si>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</si>
  <si>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</si>
  <si>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</si>
  <si>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</si>
  <si>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</si>
  <si>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</si>
  <si>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</si>
  <si>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</si>
  <si>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</si>
  <si>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</si>
  <si>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</si>
  <si>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</si>
  <si>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</si>
  <si>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</si>
  <si>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</si>
  <si>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</si>
  <si>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</si>
  <si>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</si>
  <si>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</si>
  <si>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</si>
  <si>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</si>
  <si>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</si>
  <si>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</si>
  <si>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</si>
  <si>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</si>
  <si>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</si>
  <si>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</si>
  <si>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</si>
  <si>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</si>
  <si>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</si>
  <si>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</si>
  <si>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</si>
  <si>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</si>
  <si>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</si>
  <si>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</si>
  <si>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</si>
  <si>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</si>
  <si>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</si>
  <si>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</si>
  <si>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</si>
  <si>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</si>
  <si>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</si>
  <si>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</si>
  <si>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</si>
  <si>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</si>
  <si>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</si>
  <si>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</si>
  <si>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</si>
  <si>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</si>
  <si>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</si>
  <si>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</si>
  <si>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</si>
  <si>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</si>
  <si>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</si>
  <si>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</si>
  <si>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</si>
  <si>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</si>
  <si>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</si>
  <si>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</si>
  <si>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</si>
  <si>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</si>
  <si>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</si>
  <si>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</si>
  <si>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</si>
  <si>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</si>
  <si>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</si>
  <si>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</si>
  <si>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</si>
  <si>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</si>
  <si>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</si>
  <si>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</si>
  <si>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</si>
  <si>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</si>
  <si>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</si>
  <si>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</si>
  <si>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</si>
  <si>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</si>
  <si>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</si>
  <si>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</si>
  <si>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</si>
  <si>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</si>
  <si>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</si>
  <si>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</si>
  <si>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</si>
  <si>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</si>
  <si>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</si>
  <si>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</si>
  <si>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</si>
  <si>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</si>
  <si>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</si>
  <si>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</si>
  <si>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</si>
  <si>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</si>
  <si>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</si>
  <si>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</si>
  <si>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</si>
  <si>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</si>
  <si>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</si>
  <si>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</si>
  <si>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</si>
  <si>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</si>
  <si>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</si>
  <si>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</si>
  <si>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</si>
  <si>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</si>
  <si>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</si>
  <si>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</si>
  <si>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</si>
  <si>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</si>
  <si>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</si>
  <si>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</si>
  <si>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</si>
  <si>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</si>
  <si>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</si>
  <si>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</si>
  <si>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</si>
  <si>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</si>
  <si>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</si>
  <si>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</si>
  <si>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</si>
  <si>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</si>
  <si>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</si>
  <si>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</si>
  <si>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</si>
  <si>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</si>
  <si>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</si>
  <si>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</si>
  <si>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</si>
  <si>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</si>
  <si>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</si>
  <si>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</si>
  <si>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</si>
  <si>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</si>
  <si>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</si>
  <si>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</si>
  <si>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</si>
  <si>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</si>
  <si>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</si>
  <si>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</si>
  <si>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</si>
  <si>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</si>
  <si>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</si>
  <si>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</si>
  <si>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</si>
  <si>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</si>
  <si>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</si>
  <si>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</si>
  <si>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</si>
  <si>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</si>
  <si>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</si>
  <si>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</si>
  <si>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</si>
  <si>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</si>
  <si>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</si>
  <si>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</si>
  <si>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</si>
  <si>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</si>
  <si>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</si>
  <si>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</si>
  <si>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</si>
  <si>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</si>
  <si>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</si>
  <si>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</si>
  <si>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</si>
  <si>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</si>
  <si>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</si>
  <si>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</si>
  <si>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</si>
  <si>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</si>
  <si>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</si>
  <si>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</si>
  <si>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</si>
  <si>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</si>
  <si>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</si>
  <si>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</si>
  <si>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</si>
  <si>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</si>
  <si>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</si>
  <si>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</si>
  <si>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</si>
  <si>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</si>
  <si>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</si>
  <si>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</si>
  <si>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</si>
  <si>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</si>
  <si>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</si>
  <si>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</si>
  <si>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</si>
  <si>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</si>
  <si>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</si>
  <si>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</si>
  <si>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</si>
  <si>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</si>
  <si>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</si>
  <si>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</si>
  <si>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</si>
  <si>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</si>
  <si>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</si>
  <si>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</si>
  <si>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</si>
  <si>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</si>
  <si>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</si>
  <si>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</si>
  <si>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</si>
  <si>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</si>
  <si>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</si>
  <si>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</si>
  <si>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</si>
  <si>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</si>
  <si>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</si>
  <si>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</si>
  <si>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</si>
  <si>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</si>
  <si>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</si>
  <si>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</si>
  <si>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</si>
  <si>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</si>
  <si>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</si>
  <si>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</si>
  <si>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</si>
  <si>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</si>
  <si>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</si>
  <si>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</si>
  <si>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</si>
  <si>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</si>
  <si>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</si>
  <si>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</si>
  <si>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</si>
  <si>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</si>
  <si>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</si>
  <si>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</si>
  <si>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</si>
  <si>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</si>
  <si>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</si>
  <si>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</si>
  <si>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</si>
  <si>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</si>
  <si>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</si>
  <si>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</si>
  <si>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</si>
  <si>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</si>
  <si>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</si>
  <si>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</si>
  <si>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</si>
  <si>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</si>
  <si>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</si>
  <si>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</si>
  <si>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</si>
  <si>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</si>
  <si>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</si>
  <si>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</si>
  <si>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</si>
  <si>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</si>
  <si>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</si>
  <si>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</si>
  <si>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</si>
  <si>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</si>
  <si>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</si>
  <si>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</si>
  <si>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</si>
  <si>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</si>
  <si>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</si>
  <si>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</si>
  <si>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</si>
  <si>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</si>
  <si>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</si>
  <si>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</si>
  <si>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</si>
  <si>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</si>
  <si>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</si>
  <si>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</si>
  <si>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</si>
  <si>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</si>
  <si>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</si>
  <si>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</si>
  <si>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</si>
  <si>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</si>
  <si>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</si>
  <si>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</si>
  <si>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</si>
  <si>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</si>
  <si>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</si>
  <si>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</si>
  <si>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</si>
  <si>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</si>
  <si>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</si>
  <si>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</si>
  <si>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</si>
  <si>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</si>
  <si>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</si>
  <si>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</si>
  <si>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</si>
  <si>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</si>
  <si>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</si>
  <si>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</si>
  <si>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</si>
  <si>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</si>
  <si>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</si>
  <si>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</si>
  <si>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</si>
  <si>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</si>
  <si>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</si>
  <si>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</si>
  <si>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</si>
  <si>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</si>
  <si>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</si>
  <si>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</si>
  <si>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</si>
  <si>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</si>
  <si>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</si>
  <si>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</si>
  <si>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</si>
  <si>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</si>
  <si>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</si>
  <si>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</si>
  <si>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</si>
  <si>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</si>
  <si>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</si>
  <si>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</si>
  <si>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</si>
  <si>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</si>
  <si>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</si>
  <si>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</si>
  <si>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</si>
  <si>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</si>
  <si>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</si>
  <si>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</si>
  <si>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</si>
  <si>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</si>
  <si>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</si>
  <si>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</si>
  <si>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</si>
  <si>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</si>
  <si>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</si>
  <si>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</si>
  <si>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</si>
  <si>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</si>
  <si>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</si>
  <si>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</si>
  <si>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</si>
  <si>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</si>
  <si>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</si>
  <si>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</si>
  <si>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</si>
  <si>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</si>
  <si>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</si>
  <si>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</si>
  <si>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</si>
  <si>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</si>
  <si>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</si>
  <si>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</si>
  <si>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</si>
  <si>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</si>
  <si>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</si>
  <si>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</si>
  <si>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</si>
  <si>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</si>
  <si>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</si>
  <si>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</si>
  <si>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</si>
  <si>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</si>
  <si>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</si>
  <si>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</si>
  <si>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</si>
  <si>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</si>
  <si>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</si>
  <si>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</si>
  <si>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</si>
  <si>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</si>
  <si>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</si>
  <si>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</si>
  <si>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</si>
  <si>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</si>
  <si>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</si>
  <si>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</si>
  <si>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</si>
  <si>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</si>
  <si>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</si>
  <si>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</si>
  <si>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</si>
  <si>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</si>
  <si>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</si>
  <si>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</si>
  <si>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</si>
  <si>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</si>
  <si>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</si>
  <si>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</si>
  <si>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</si>
  <si>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</si>
  <si>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</si>
  <si>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</si>
  <si>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</si>
  <si>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</si>
  <si>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</si>
  <si>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</si>
  <si>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</si>
  <si>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</si>
  <si>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</si>
  <si>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</si>
  <si>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</si>
  <si>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</si>
  <si>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</si>
  <si>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</si>
  <si>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</si>
  <si>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</si>
  <si>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</si>
  <si>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</si>
  <si>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</si>
  <si>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</si>
  <si>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</si>
  <si>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</si>
  <si>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</si>
  <si>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</si>
  <si>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</si>
  <si>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</si>
  <si>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</si>
  <si>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</si>
  <si>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</si>
  <si>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</si>
  <si>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</si>
  <si>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</si>
  <si>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</si>
  <si>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</si>
  <si>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</si>
  <si>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</si>
  <si>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</si>
  <si>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</si>
  <si>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</si>
  <si>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</si>
  <si>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</si>
  <si>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</si>
  <si>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</si>
  <si>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</si>
  <si>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</si>
  <si>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</si>
  <si>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</si>
  <si>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</si>
  <si>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</si>
  <si>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</si>
  <si>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</si>
  <si>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</si>
  <si>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</si>
  <si>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</si>
  <si>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</si>
  <si>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</si>
  <si>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</si>
  <si>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</si>
  <si>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</si>
  <si>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</si>
  <si>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</si>
  <si>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</si>
  <si>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</si>
  <si>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</si>
  <si>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</si>
  <si>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</si>
  <si>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</si>
  <si>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</si>
  <si>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</si>
  <si>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</si>
  <si>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</si>
  <si>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</si>
  <si>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</si>
  <si>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</si>
  <si>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</si>
  <si>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</si>
  <si>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</si>
  <si>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</si>
  <si>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</si>
  <si>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</si>
  <si>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</si>
  <si>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</si>
  <si>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</si>
  <si>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</si>
  <si>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</si>
  <si>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</si>
  <si>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</si>
  <si>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</si>
  <si>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</si>
  <si>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</si>
  <si>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</si>
  <si>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</si>
  <si>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</si>
  <si>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</si>
  <si>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</si>
  <si>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</si>
  <si>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</si>
  <si>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</si>
  <si>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</si>
  <si>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</si>
  <si>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</si>
  <si>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</si>
  <si>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</si>
  <si>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</si>
  <si>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</si>
  <si>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</si>
  <si>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</si>
  <si>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</si>
  <si>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</si>
  <si>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</si>
  <si>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</si>
  <si>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</si>
  <si>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</si>
  <si>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</si>
  <si>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</si>
  <si>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</si>
  <si>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</si>
  <si>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</si>
  <si>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</si>
  <si>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</si>
  <si>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</si>
  <si>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</si>
  <si>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</si>
  <si>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</si>
  <si>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</si>
  <si>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</si>
  <si>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</si>
  <si>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</si>
  <si>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</si>
  <si>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</si>
  <si>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</si>
  <si>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</si>
  <si>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</si>
  <si>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</si>
  <si>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</si>
  <si>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</si>
  <si>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</si>
  <si>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</si>
  <si>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</si>
  <si>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</si>
  <si>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</si>
  <si>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</si>
  <si>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</si>
  <si>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</si>
  <si>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</si>
  <si>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</si>
  <si>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</si>
  <si>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</si>
  <si>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</si>
  <si>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</si>
  <si>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</si>
  <si>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</si>
  <si>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</si>
  <si>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</si>
  <si>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</si>
  <si>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</si>
  <si>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</si>
  <si>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</si>
  <si>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</si>
  <si>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</si>
  <si>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</si>
  <si>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</si>
  <si>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</si>
  <si>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</si>
  <si>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</si>
  <si>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</si>
  <si>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</si>
  <si>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</si>
  <si>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</si>
  <si>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</si>
  <si>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</si>
  <si>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</si>
  <si>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</si>
  <si>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</si>
  <si>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</si>
  <si>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</si>
  <si>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</si>
  <si>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</si>
  <si>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</si>
  <si>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</si>
  <si>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</si>
  <si>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</si>
  <si>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</si>
  <si>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</si>
  <si>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</si>
  <si>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</si>
  <si>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</si>
  <si>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</si>
  <si>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</si>
  <si>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</si>
  <si>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</si>
  <si>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</si>
  <si>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</si>
  <si>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</si>
  <si>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</si>
  <si>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</si>
  <si>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</si>
  <si>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</si>
  <si>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</si>
  <si>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</si>
  <si>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</si>
  <si>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</si>
  <si>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</si>
  <si>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</si>
  <si>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</si>
  <si>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</si>
  <si>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</si>
  <si>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</si>
  <si>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</si>
  <si>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</si>
  <si>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</si>
  <si>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</si>
  <si>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</si>
  <si>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</si>
  <si>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</si>
  <si>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</si>
  <si>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</si>
  <si>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</si>
  <si>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</si>
  <si>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</si>
  <si>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</si>
  <si>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</si>
  <si>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</si>
  <si>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</si>
  <si>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</si>
  <si>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</si>
  <si>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</si>
  <si>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</si>
  <si>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</si>
  <si>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</si>
  <si>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</si>
  <si>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</si>
  <si>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</si>
  <si>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</si>
  <si>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</si>
  <si>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</si>
  <si>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</si>
  <si>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</si>
  <si>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</si>
  <si>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</si>
  <si>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</si>
  <si>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</si>
  <si>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</si>
  <si>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</si>
  <si>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</si>
  <si>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</si>
  <si>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</si>
  <si>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</si>
  <si>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</si>
  <si>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</si>
  <si>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</si>
  <si>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</si>
  <si>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</si>
  <si>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</si>
  <si>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</si>
  <si>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</si>
  <si>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</si>
  <si>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</si>
  <si>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</si>
  <si>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</si>
  <si>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</si>
  <si>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</si>
  <si>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</si>
  <si>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</si>
  <si>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</si>
  <si>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</si>
  <si>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</si>
  <si>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</si>
  <si>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</si>
  <si>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</si>
  <si>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</si>
  <si>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</si>
  <si>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</si>
  <si>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</si>
  <si>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</si>
  <si>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</si>
  <si>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</si>
  <si>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</si>
  <si>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</si>
  <si>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</si>
  <si>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</si>
  <si>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</si>
  <si>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</si>
  <si>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</si>
  <si>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</si>
  <si>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</si>
  <si>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</si>
  <si>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</si>
  <si>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</si>
  <si>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</si>
  <si>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</si>
  <si>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</si>
  <si>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</si>
  <si>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</si>
  <si>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</si>
  <si>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</si>
  <si>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</si>
  <si>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</si>
  <si>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</si>
  <si>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</si>
  <si>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</si>
  <si>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</si>
  <si>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</si>
  <si>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</si>
  <si>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</si>
  <si>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</si>
  <si>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</si>
  <si>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</si>
  <si>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</si>
  <si>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</si>
  <si>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</si>
  <si>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</si>
  <si>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</si>
  <si>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</si>
  <si>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</si>
  <si>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</si>
  <si>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</si>
  <si>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</si>
  <si>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</si>
  <si>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</si>
  <si>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</si>
  <si>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</si>
  <si>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</si>
  <si>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</si>
  <si>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</si>
  <si>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</si>
  <si>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</si>
  <si>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</si>
  <si>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</si>
  <si>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</si>
  <si>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</si>
  <si>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</si>
  <si>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</si>
  <si>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</si>
  <si>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</si>
  <si>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</si>
  <si>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</si>
  <si>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</si>
  <si>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</si>
  <si>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</si>
  <si>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</si>
  <si>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</si>
  <si>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</si>
  <si>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</si>
  <si>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</si>
  <si>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</si>
  <si>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</si>
  <si>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</si>
  <si>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</si>
  <si>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</si>
  <si>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</si>
  <si>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</si>
  <si>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</si>
  <si>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</si>
  <si>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</si>
  <si>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</si>
  <si>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</si>
  <si>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</si>
  <si>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</si>
  <si>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</si>
  <si>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</si>
  <si>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</si>
  <si>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</si>
  <si>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</si>
  <si>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</si>
  <si>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</si>
  <si>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</si>
  <si>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</si>
  <si>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</si>
  <si>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</si>
  <si>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</si>
  <si>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</si>
  <si>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</si>
  <si>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</si>
  <si>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</si>
  <si>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</si>
  <si>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</si>
  <si>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</si>
  <si>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</si>
  <si>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</si>
  <si>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</si>
  <si>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</si>
  <si>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</si>
  <si>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</si>
  <si>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</si>
  <si>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</si>
  <si>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</si>
  <si>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</si>
  <si>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</si>
  <si>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</si>
  <si>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</si>
  <si>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</si>
  <si>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</si>
  <si>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</si>
  <si>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</si>
  <si>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</si>
  <si>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</si>
  <si>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</si>
  <si>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</si>
  <si>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</si>
  <si>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</si>
  <si>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</si>
  <si>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</si>
  <si>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</si>
  <si>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</si>
  <si>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</si>
  <si>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</si>
  <si>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</si>
  <si>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</si>
  <si>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</si>
  <si>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</si>
  <si>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</si>
  <si>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</si>
  <si>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</si>
  <si>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</si>
  <si>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</si>
  <si>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</si>
  <si>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</si>
  <si>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</si>
  <si>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</si>
  <si>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</si>
  <si>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</si>
  <si>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</si>
  <si>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</si>
  <si>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</si>
  <si>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</si>
  <si>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</si>
  <si>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</si>
  <si>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</si>
  <si>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</si>
  <si>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</si>
  <si>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</si>
  <si>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</si>
  <si>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</si>
  <si>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</si>
  <si>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</si>
  <si>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</si>
  <si>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</si>
  <si>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</si>
  <si>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</si>
  <si>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</si>
  <si>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</si>
  <si>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</si>
  <si>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</si>
  <si>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</si>
  <si>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</si>
  <si>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</si>
  <si>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</si>
  <si>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</si>
  <si>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</si>
  <si>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</si>
  <si>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</si>
  <si>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</si>
  <si>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</si>
  <si>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</si>
  <si>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</si>
  <si>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</si>
  <si>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</si>
  <si>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</si>
  <si>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</si>
  <si>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</si>
  <si>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</si>
  <si>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</si>
  <si>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</si>
  <si>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</si>
  <si>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</si>
  <si>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</si>
  <si>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</si>
  <si>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</si>
  <si>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</si>
  <si>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</si>
  <si>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</si>
  <si>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</si>
  <si>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</si>
  <si>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</si>
  <si>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</si>
  <si>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</si>
  <si>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</si>
  <si>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</si>
  <si>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</si>
  <si>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</si>
  <si>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</si>
  <si>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</si>
  <si>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</si>
  <si>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</si>
  <si>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</si>
  <si>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</si>
  <si>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</si>
  <si>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</si>
  <si>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</si>
  <si>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</si>
  <si>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</si>
  <si>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</si>
  <si>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</si>
  <si>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</si>
  <si>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</si>
  <si>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</si>
  <si>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</si>
  <si>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</si>
  <si>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</si>
  <si>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</si>
  <si>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</si>
  <si>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</si>
  <si>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</si>
  <si>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</si>
  <si>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</si>
  <si>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</si>
  <si>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</si>
  <si>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</si>
  <si>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</si>
  <si>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</si>
  <si>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</si>
  <si>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</si>
  <si>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</si>
  <si>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</si>
  <si>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</si>
  <si>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</si>
  <si>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</si>
  <si>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</si>
  <si>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</si>
  <si>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</si>
  <si>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</si>
  <si>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</si>
  <si>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</si>
  <si>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</si>
  <si>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</si>
  <si>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</si>
  <si>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</si>
  <si>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</si>
  <si>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</si>
  <si>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</si>
  <si>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</si>
  <si>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</si>
  <si>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</si>
  <si>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</si>
  <si>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</si>
  <si>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</si>
  <si>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</si>
  <si>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</si>
  <si>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</si>
  <si>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</si>
  <si>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</si>
  <si>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</si>
  <si>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</si>
  <si>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</si>
  <si>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</si>
  <si>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</si>
  <si>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</si>
  <si>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</si>
  <si>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</si>
  <si>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</si>
  <si>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</si>
  <si>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</si>
  <si>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</si>
  <si>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</si>
  <si>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</si>
  <si>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</si>
  <si>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</si>
  <si>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</si>
  <si>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</si>
  <si>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</si>
  <si>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</si>
  <si>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</si>
  <si>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</si>
  <si>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</si>
  <si>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</si>
  <si>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</si>
  <si>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</si>
  <si>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</si>
  <si>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</si>
  <si>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</si>
  <si>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</si>
  <si>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</si>
  <si>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</si>
  <si>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</si>
  <si>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</si>
  <si>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</si>
  <si>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</si>
  <si>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</si>
  <si>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</si>
  <si>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</si>
  <si>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</si>
  <si>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</si>
  <si>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</si>
  <si>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</si>
  <si>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</si>
  <si>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</si>
  <si>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</si>
  <si>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</si>
  <si>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</si>
  <si>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</si>
  <si>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</si>
  <si>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</si>
  <si>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</si>
  <si>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</si>
  <si>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</si>
  <si>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</si>
  <si>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</si>
  <si>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</si>
  <si>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</si>
  <si>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</si>
  <si>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</si>
  <si>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</si>
  <si>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</si>
  <si>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</si>
  <si>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</si>
  <si>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</si>
  <si>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</si>
  <si>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</si>
  <si>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</si>
  <si>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</si>
  <si>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</si>
  <si>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</si>
  <si>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</si>
  <si>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</si>
  <si>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</si>
  <si>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</si>
  <si>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</si>
  <si>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</si>
  <si>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</si>
  <si>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</si>
  <si>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</si>
  <si>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</si>
  <si>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</si>
  <si>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</si>
  <si>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</si>
  <si>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</si>
  <si>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</si>
  <si>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</si>
  <si>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</si>
  <si>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</si>
  <si>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</si>
  <si>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</si>
  <si>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</si>
  <si>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</si>
  <si>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</si>
  <si>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</si>
  <si>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</si>
  <si>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</si>
  <si>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</si>
  <si>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</si>
  <si>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</si>
  <si>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</si>
  <si>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</si>
  <si>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</si>
  <si>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</si>
  <si>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</si>
  <si>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</si>
  <si>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</si>
  <si>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</si>
  <si>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</si>
  <si>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</si>
  <si>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</si>
  <si>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</si>
  <si>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</si>
  <si>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</si>
  <si>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</si>
  <si>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</si>
  <si>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</si>
  <si>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</si>
  <si>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</si>
  <si>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</si>
  <si>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</si>
  <si>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</si>
  <si>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</si>
  <si>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</si>
  <si>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</si>
  <si>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</si>
  <si>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</si>
  <si>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</si>
  <si>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</si>
  <si>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</si>
  <si>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</si>
  <si>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</si>
  <si>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</si>
  <si>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</si>
  <si>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</si>
  <si>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</si>
  <si>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</si>
  <si>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</si>
  <si>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</si>
  <si>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</si>
  <si>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</si>
  <si>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</si>
  <si>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</si>
  <si>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</si>
  <si>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</si>
  <si>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</si>
  <si>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</si>
  <si>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</si>
  <si>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</si>
  <si>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</si>
  <si>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</si>
  <si>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</si>
  <si>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</si>
  <si>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</si>
  <si>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</si>
  <si>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</si>
  <si>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</si>
  <si>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</si>
  <si>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</si>
  <si>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</si>
  <si>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</si>
  <si>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</si>
  <si>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</si>
  <si>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</si>
  <si>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</si>
  <si>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</si>
  <si>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</si>
  <si>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</si>
  <si>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</si>
  <si>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</si>
  <si>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</si>
  <si>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</si>
  <si>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</si>
  <si>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</si>
  <si>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</si>
  <si>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</si>
  <si>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</si>
  <si>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</si>
  <si>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</si>
  <si>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</si>
  <si>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</si>
  <si>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</si>
  <si>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</si>
  <si>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</si>
  <si>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</si>
  <si>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</si>
  <si>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</si>
  <si>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</si>
  <si>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</si>
  <si>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</si>
  <si>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</si>
  <si>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</si>
  <si>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</si>
  <si>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</si>
  <si>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</si>
  <si>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</si>
  <si>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</si>
  <si>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</si>
  <si>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</si>
  <si>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</si>
  <si>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</si>
  <si>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</si>
  <si>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</si>
  <si>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</si>
  <si>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</si>
  <si>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</si>
  <si>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</si>
  <si>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</si>
  <si>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</si>
  <si>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</si>
  <si>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</si>
  <si>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</si>
  <si>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</si>
  <si>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</si>
  <si>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</si>
  <si>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</si>
  <si>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</si>
  <si>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</si>
  <si>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</si>
  <si>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</si>
  <si>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</si>
  <si>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</si>
  <si>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</si>
  <si>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</si>
  <si>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</si>
  <si>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</si>
  <si>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</si>
  <si>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</si>
  <si>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</si>
  <si>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</si>
  <si>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</si>
  <si>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</si>
  <si>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</si>
  <si>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</si>
  <si>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</si>
  <si>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</si>
  <si>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</si>
  <si>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</si>
  <si>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</si>
  <si>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</si>
  <si>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</si>
  <si>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</si>
  <si>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</si>
  <si>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</si>
  <si>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</si>
  <si>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</si>
  <si>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</si>
  <si>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</si>
  <si>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</si>
  <si>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</si>
  <si>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</si>
  <si>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</si>
  <si>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</si>
  <si>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</si>
  <si>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</si>
  <si>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</si>
  <si>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</si>
  <si>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</si>
  <si>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</si>
  <si>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</si>
  <si>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</si>
  <si>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</si>
  <si>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</si>
  <si>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</si>
  <si>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</si>
  <si>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</si>
  <si>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</si>
  <si>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</si>
  <si>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</si>
  <si>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</si>
  <si>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</si>
  <si>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</si>
  <si>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</si>
  <si>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</si>
  <si>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</si>
  <si>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</si>
  <si>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</si>
  <si>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</si>
  <si>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</si>
  <si>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</si>
  <si>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</si>
  <si>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</si>
  <si>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</si>
  <si>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</si>
  <si>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</si>
  <si>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</si>
  <si>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</si>
  <si>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</si>
  <si>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</si>
  <si>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</si>
  <si>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</si>
  <si>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</si>
  <si>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</si>
  <si>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</si>
  <si>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</si>
  <si>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</si>
  <si>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</si>
  <si>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</si>
  <si>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</si>
  <si>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</si>
  <si>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</si>
  <si>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</si>
  <si>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</si>
  <si>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</si>
  <si>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</si>
  <si>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</si>
  <si>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</si>
  <si>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</si>
  <si>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</si>
  <si>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</si>
  <si>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</si>
  <si>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</si>
  <si>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</si>
  <si>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</si>
  <si>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</si>
  <si>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</si>
  <si>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</si>
  <si>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</si>
  <si>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</si>
  <si>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</si>
  <si>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</si>
  <si>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</si>
  <si>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</si>
  <si>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</si>
  <si>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</si>
  <si>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</si>
  <si>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</si>
  <si>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</si>
  <si>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</si>
  <si>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</si>
  <si>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</si>
  <si>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</si>
  <si>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</si>
  <si>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</si>
  <si>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</si>
  <si>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</si>
  <si>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</si>
  <si>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</si>
  <si>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</si>
  <si>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</si>
  <si>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</si>
  <si>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</si>
  <si>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</si>
  <si>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</si>
  <si>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</si>
  <si>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</si>
  <si>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</si>
  <si>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</si>
  <si>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</si>
  <si>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</si>
  <si>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</si>
  <si>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</si>
  <si>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</si>
  <si>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</si>
  <si>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</si>
  <si>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</si>
  <si>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</si>
  <si>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</si>
  <si>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</si>
  <si>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</si>
  <si>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</si>
  <si>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</si>
  <si>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</si>
  <si>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</si>
  <si>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</si>
  <si>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</si>
  <si>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</si>
  <si>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</si>
  <si>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</si>
  <si>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</si>
  <si>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</si>
  <si>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</si>
  <si>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</si>
  <si>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</si>
  <si>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</si>
  <si>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</si>
  <si>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</si>
  <si>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</si>
  <si>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</si>
  <si>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</si>
  <si>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</si>
  <si>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</si>
  <si>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</si>
  <si>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</si>
  <si>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</si>
  <si>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</si>
  <si>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</si>
  <si>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</si>
  <si>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</si>
  <si>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</si>
  <si>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</si>
  <si>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</si>
  <si>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</si>
  <si>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</si>
  <si>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</si>
  <si>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</si>
  <si>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</si>
  <si>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</si>
  <si>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</si>
  <si>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</si>
  <si>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</si>
  <si>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</si>
  <si>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</si>
  <si>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</si>
  <si>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</si>
  <si>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</si>
  <si>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</si>
  <si>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</si>
  <si>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</si>
  <si>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</si>
  <si>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</si>
  <si>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</si>
  <si>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</si>
  <si>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</si>
  <si>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</si>
  <si>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</si>
  <si>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</si>
  <si>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</si>
  <si>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</si>
  <si>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</si>
  <si>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</si>
  <si>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</si>
  <si>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</si>
  <si>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</si>
  <si>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</si>
  <si>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</si>
  <si>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</si>
  <si>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</si>
  <si>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</si>
  <si>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</si>
  <si>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</si>
  <si>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</si>
  <si>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</si>
  <si>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</si>
  <si>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</si>
  <si>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</si>
  <si>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</si>
  <si>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</si>
  <si>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</si>
  <si>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</si>
  <si>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</si>
  <si>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</si>
  <si>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</si>
  <si>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</si>
  <si>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</si>
  <si>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</si>
  <si>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</si>
  <si>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</si>
  <si>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</si>
  <si>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</si>
  <si>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</si>
  <si>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</si>
  <si>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</si>
  <si>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</si>
  <si>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</si>
  <si>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</si>
  <si>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</si>
  <si>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</si>
  <si>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</si>
  <si>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</si>
  <si>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</si>
  <si>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</si>
  <si>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</si>
  <si>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</si>
  <si>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</si>
  <si>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</si>
  <si>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</si>
  <si>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</si>
  <si>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</si>
  <si>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</si>
  <si>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</si>
  <si>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</si>
  <si>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</si>
  <si>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</si>
  <si>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</si>
  <si>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</si>
  <si>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</si>
  <si>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</si>
  <si>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</si>
  <si>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</si>
  <si>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</si>
  <si>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</si>
  <si>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</si>
  <si>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</si>
  <si>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</si>
  <si>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</si>
  <si>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</si>
  <si>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</si>
  <si>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</si>
  <si>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</si>
  <si>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</si>
  <si>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</si>
  <si>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</si>
  <si>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</si>
  <si>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</si>
  <si>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</si>
  <si>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</si>
  <si>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</si>
  <si>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</si>
  <si>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</si>
  <si>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</si>
  <si>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</si>
  <si>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</si>
  <si>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</si>
  <si>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</si>
  <si>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</si>
  <si>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</si>
  <si>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</si>
  <si>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</si>
  <si>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</si>
  <si>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</si>
  <si>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</si>
  <si>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</si>
  <si>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</si>
  <si>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</si>
  <si>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</si>
  <si>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</si>
  <si>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</si>
  <si>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</si>
  <si>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</si>
  <si>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</si>
  <si>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</si>
  <si>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</si>
  <si>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</si>
  <si>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</si>
  <si>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</si>
  <si>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</si>
  <si>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</si>
  <si>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</si>
  <si>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</si>
  <si>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</si>
  <si>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</si>
  <si>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</si>
  <si>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</si>
  <si>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</si>
  <si>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</si>
  <si>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</si>
  <si>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</si>
  <si>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</si>
  <si>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</si>
  <si>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</si>
  <si>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</si>
  <si>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</si>
  <si>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</si>
  <si>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</si>
  <si>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</si>
  <si>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</si>
  <si>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</si>
  <si>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</si>
  <si>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</si>
  <si>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</si>
  <si>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</si>
  <si>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</si>
  <si>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</si>
  <si>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</si>
  <si>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</si>
  <si>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</si>
  <si>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</si>
  <si>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</si>
  <si>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</si>
  <si>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</si>
  <si>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</si>
  <si>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</si>
  <si>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</si>
  <si>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</si>
  <si>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</si>
  <si>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</si>
  <si>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</si>
  <si>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</si>
  <si>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</si>
  <si>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</si>
  <si>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</si>
  <si>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</si>
  <si>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</si>
  <si>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</si>
  <si>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</si>
  <si>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</si>
  <si>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</si>
  <si>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</si>
  <si>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</si>
  <si>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</si>
  <si>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</si>
  <si>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</si>
  <si>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</si>
  <si>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</si>
  <si>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</si>
  <si>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</si>
  <si>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</si>
  <si>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</si>
  <si>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</si>
  <si>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</si>
  <si>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</si>
  <si>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</si>
  <si>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</si>
  <si>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</si>
  <si>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</si>
  <si>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</si>
  <si>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</si>
  <si>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</si>
  <si>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</si>
  <si>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</si>
  <si>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</si>
  <si>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</si>
  <si>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</si>
  <si>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</si>
  <si>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</si>
  <si>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</si>
  <si>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</si>
  <si>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</si>
  <si>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</si>
  <si>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</si>
  <si>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</si>
  <si>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</si>
  <si>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</si>
  <si>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</si>
  <si>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</si>
  <si>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</si>
  <si>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</si>
  <si>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</si>
  <si>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</si>
  <si>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</si>
  <si>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</si>
  <si>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</si>
  <si>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</si>
  <si>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</si>
  <si>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</si>
  <si>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</si>
  <si>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</si>
  <si>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</si>
  <si>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</si>
  <si>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</si>
  <si>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</si>
  <si>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</si>
  <si>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</si>
  <si>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</si>
  <si>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</si>
  <si>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</si>
  <si>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</si>
  <si>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</si>
  <si>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</si>
  <si>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</si>
  <si>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</si>
  <si>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</si>
  <si>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</si>
  <si>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</si>
  <si>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</si>
  <si>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</si>
  <si>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</si>
  <si>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</si>
  <si>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</si>
  <si>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</si>
  <si>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</si>
  <si>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</si>
  <si>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</si>
  <si>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</si>
  <si>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</si>
  <si>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</si>
  <si>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</si>
  <si>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</si>
  <si>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</si>
  <si>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</si>
  <si>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</si>
  <si>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</si>
  <si>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</si>
  <si>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</si>
  <si>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</si>
  <si>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</si>
  <si>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</si>
  <si>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</si>
  <si>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</si>
  <si>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</si>
  <si>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</si>
  <si>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</si>
  <si>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</si>
  <si>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</si>
  <si>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</si>
  <si>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</si>
  <si>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</si>
  <si>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</si>
  <si>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</si>
  <si>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</si>
  <si>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</si>
  <si>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</si>
  <si>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</si>
  <si>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</si>
  <si>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</si>
  <si>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</si>
  <si>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</si>
  <si>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</si>
  <si>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</si>
  <si>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</si>
  <si>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</si>
  <si>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</si>
  <si>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</si>
  <si>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</si>
  <si>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</si>
  <si>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</si>
  <si>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</si>
  <si>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</si>
  <si>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</si>
  <si>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</si>
  <si>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</si>
  <si>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</si>
  <si>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</si>
  <si>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</si>
  <si>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</si>
  <si>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</si>
  <si>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</si>
  <si>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</si>
  <si>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</si>
  <si>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</si>
  <si>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</si>
  <si>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</si>
  <si>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</si>
  <si>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</si>
  <si>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</si>
  <si>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</si>
  <si>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</si>
  <si>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</si>
  <si>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</si>
  <si>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</si>
  <si>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</si>
  <si>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</si>
  <si>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</si>
  <si>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</si>
  <si>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</si>
  <si>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</si>
  <si>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</si>
  <si>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</si>
  <si>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</si>
  <si>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</si>
  <si>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</si>
  <si>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</si>
  <si>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</si>
  <si>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</si>
  <si>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</si>
  <si>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</si>
  <si>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</si>
  <si>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</si>
  <si>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</si>
  <si>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</si>
  <si>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</si>
  <si>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</si>
  <si>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</si>
  <si>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</si>
  <si>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</si>
  <si>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</si>
  <si>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</si>
  <si>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</si>
  <si>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</si>
  <si>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</si>
  <si>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</si>
  <si>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</si>
  <si>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</si>
  <si>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</si>
  <si>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</si>
  <si>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</si>
  <si>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</si>
  <si>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</si>
  <si>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</si>
  <si>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</si>
  <si>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</si>
  <si>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</si>
  <si>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</si>
  <si>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</si>
  <si>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</si>
  <si>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</si>
  <si>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</si>
  <si>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</si>
  <si>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</si>
  <si>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</si>
  <si>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</si>
  <si>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</si>
  <si>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</si>
  <si>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</si>
  <si>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</si>
  <si>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</si>
  <si>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</si>
  <si>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</si>
  <si>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</si>
  <si>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</si>
  <si>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</si>
  <si>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</si>
  <si>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</si>
  <si>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</si>
  <si>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</si>
  <si>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</si>
  <si>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</si>
  <si>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</si>
  <si>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</si>
  <si>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</si>
  <si>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</si>
  <si>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</si>
  <si>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</si>
  <si>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</si>
  <si>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</si>
  <si>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</si>
  <si>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</si>
  <si>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</si>
  <si>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</si>
  <si>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</si>
  <si>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</si>
  <si>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</si>
  <si>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</si>
  <si>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</si>
  <si>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</si>
  <si>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</si>
  <si>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</si>
  <si>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</si>
  <si>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</si>
  <si>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</si>
  <si>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</si>
  <si>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</si>
  <si>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</si>
  <si>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</si>
  <si>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</si>
  <si>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</si>
  <si>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</si>
  <si>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</si>
  <si>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</si>
  <si>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</si>
  <si>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</si>
  <si>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</si>
  <si>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</si>
  <si>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</si>
  <si>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</si>
  <si>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</si>
  <si>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</si>
  <si>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</si>
  <si>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</si>
  <si>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</si>
  <si>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</si>
  <si>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</si>
  <si>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</si>
  <si>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</si>
  <si>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</si>
  <si>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</si>
  <si>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</si>
  <si>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</si>
  <si>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</si>
  <si>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</si>
  <si>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</si>
  <si>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</si>
  <si>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</si>
  <si>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</si>
  <si>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</si>
  <si>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</si>
  <si>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</si>
  <si>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</si>
  <si>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</si>
  <si>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</si>
  <si>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</si>
  <si>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</si>
  <si>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</si>
  <si>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</si>
  <si>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</si>
  <si>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</si>
  <si>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</si>
  <si>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</si>
  <si>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</si>
  <si>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</si>
  <si>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</si>
  <si>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</si>
  <si>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</si>
  <si>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</si>
  <si>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</si>
  <si>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</si>
  <si>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</si>
  <si>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</si>
  <si>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</si>
  <si>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</si>
  <si>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</si>
  <si>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</si>
  <si>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</si>
  <si>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</si>
  <si>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</si>
  <si>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</si>
  <si>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</si>
  <si>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</si>
  <si>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</si>
  <si>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</si>
  <si>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</si>
  <si>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</si>
  <si>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</si>
  <si>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</si>
  <si>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</si>
  <si>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</si>
  <si>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</si>
  <si>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</si>
  <si>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</si>
  <si>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</si>
  <si>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</si>
  <si>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</si>
  <si>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</si>
  <si>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</si>
  <si>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</si>
  <si>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</si>
  <si>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</si>
  <si>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</si>
  <si>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</si>
  <si>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</si>
  <si>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</si>
  <si>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</si>
  <si>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</si>
  <si>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</si>
  <si>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</si>
  <si>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</si>
  <si>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</si>
  <si>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</si>
  <si>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</si>
  <si>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</si>
  <si>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</si>
  <si>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</si>
  <si>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</si>
  <si>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</si>
  <si>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</si>
  <si>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</si>
  <si>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</si>
  <si>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</si>
  <si>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</si>
  <si>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</si>
  <si>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</si>
  <si>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</si>
  <si>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</si>
  <si>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</si>
  <si>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</si>
  <si>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</si>
  <si>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</si>
  <si>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</si>
  <si>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</si>
  <si>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</si>
  <si>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</si>
  <si>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</si>
  <si>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</si>
  <si>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</si>
  <si>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</si>
  <si>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</si>
  <si>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</si>
  <si>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</si>
  <si>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</si>
  <si>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</si>
  <si>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</si>
  <si>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</si>
  <si>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</si>
  <si>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</si>
  <si>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</si>
  <si>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</si>
  <si>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</si>
  <si>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</si>
  <si>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</si>
  <si>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</si>
  <si>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</si>
  <si>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</si>
  <si>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</si>
  <si>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</si>
  <si>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</si>
  <si>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</si>
  <si>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</si>
  <si>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</si>
  <si>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</si>
  <si>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</si>
  <si>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</si>
  <si>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</si>
  <si>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</si>
  <si>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</si>
  <si>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</si>
  <si>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</si>
  <si>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</si>
  <si>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</si>
  <si>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</si>
  <si>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</si>
  <si>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</si>
  <si>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</si>
  <si>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</si>
  <si>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</si>
  <si>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</si>
  <si>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</si>
  <si>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</si>
  <si>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</si>
  <si>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</si>
  <si>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</si>
  <si>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</si>
  <si>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</si>
  <si>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</si>
  <si>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</si>
  <si>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</si>
  <si>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</si>
  <si>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</si>
  <si>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</si>
  <si>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</si>
  <si>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</si>
  <si>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</si>
  <si>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</si>
  <si>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</si>
  <si>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</si>
  <si>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</si>
  <si>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</si>
  <si>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</si>
  <si>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</si>
  <si>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</si>
  <si>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</si>
  <si>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</si>
  <si>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</si>
  <si>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</si>
  <si>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</si>
  <si>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</si>
  <si>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</si>
  <si>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</si>
  <si>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</si>
  <si>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</si>
  <si>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</si>
  <si>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</si>
  <si>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</si>
  <si>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</si>
  <si>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</si>
  <si>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</si>
  <si>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</si>
  <si>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</si>
  <si>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</si>
  <si>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</si>
  <si>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</si>
  <si>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</si>
  <si>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</si>
  <si>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</si>
  <si>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</si>
  <si>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</si>
  <si>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</si>
  <si>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</si>
  <si>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</si>
  <si>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</si>
  <si>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</si>
  <si>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</si>
  <si>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</si>
  <si>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</si>
  <si>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</si>
  <si>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</si>
  <si>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</si>
  <si>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</si>
  <si>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</si>
  <si>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</si>
  <si>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</si>
  <si>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</si>
  <si>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</si>
  <si>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</si>
  <si>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</si>
  <si>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</si>
  <si>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</si>
  <si>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</si>
  <si>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</si>
  <si>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</si>
  <si>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</si>
  <si>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</si>
  <si>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</si>
  <si>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</si>
  <si>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</si>
  <si>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</si>
  <si>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</si>
  <si>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</si>
  <si>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</si>
  <si>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</si>
  <si>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</si>
  <si>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</si>
  <si>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</si>
  <si>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</si>
  <si>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</si>
  <si>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</si>
  <si>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</si>
  <si>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</si>
  <si>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</si>
  <si>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</si>
  <si>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</si>
  <si>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</si>
  <si>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</si>
  <si>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</si>
  <si>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</si>
  <si>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</si>
  <si>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</si>
  <si>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</si>
  <si>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</si>
  <si>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</si>
  <si>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</si>
  <si>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</si>
  <si>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</si>
  <si>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</si>
  <si>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</si>
  <si>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</si>
  <si>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</si>
  <si>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</si>
  <si>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</si>
  <si>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</si>
  <si>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</si>
  <si>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</si>
  <si>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</si>
  <si>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</si>
  <si>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</si>
  <si>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</si>
  <si>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</si>
  <si>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</si>
  <si>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</si>
  <si>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</si>
  <si>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</si>
  <si>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</si>
  <si>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</si>
  <si>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</si>
  <si>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</si>
  <si>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</si>
  <si>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</si>
  <si>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</si>
  <si>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</si>
  <si>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</si>
  <si>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</si>
  <si>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</si>
  <si>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</si>
  <si>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</si>
  <si>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</si>
  <si>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</si>
  <si>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</si>
  <si>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</si>
  <si>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</si>
  <si>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</si>
  <si>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</si>
  <si>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</si>
  <si>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</si>
  <si>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</si>
  <si>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</si>
  <si>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</si>
  <si>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</si>
  <si>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</si>
  <si>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</si>
  <si>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</si>
  <si>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</si>
  <si>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</si>
  <si>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</si>
  <si>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</si>
  <si>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</si>
  <si>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</si>
  <si>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</si>
  <si>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</si>
  <si>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</si>
  <si>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</si>
  <si>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</si>
  <si>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</si>
  <si>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</si>
  <si>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</si>
  <si>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</si>
  <si>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</si>
  <si>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</si>
  <si>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</si>
  <si>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</si>
  <si>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</si>
  <si>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</si>
  <si>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</si>
  <si>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</si>
  <si>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</si>
  <si>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</si>
  <si>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</si>
  <si>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</si>
  <si>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</si>
  <si>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</si>
  <si>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</si>
  <si>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</si>
  <si>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</si>
  <si>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</si>
  <si>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</si>
  <si>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</si>
  <si>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</si>
  <si>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</si>
  <si>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</si>
  <si>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</si>
  <si>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</si>
  <si>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</si>
  <si>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</si>
  <si>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</si>
  <si>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</si>
  <si>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</si>
  <si>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</si>
  <si>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</si>
  <si>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</si>
  <si>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</si>
  <si>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</si>
  <si>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</si>
  <si>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</si>
  <si>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</si>
  <si>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</si>
  <si>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</si>
  <si>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</si>
  <si>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</si>
  <si>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</si>
  <si>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</si>
  <si>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</si>
  <si>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</si>
  <si>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</si>
  <si>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</si>
  <si>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</si>
  <si>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</si>
  <si>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</si>
  <si>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</si>
  <si>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</si>
  <si>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</si>
  <si>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</si>
  <si>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</si>
  <si>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</si>
  <si>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</si>
  <si>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</si>
  <si>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</si>
  <si>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</si>
  <si>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</si>
  <si>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</si>
  <si>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</si>
  <si>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</si>
  <si>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</si>
  <si>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</si>
  <si>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</si>
  <si>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</si>
  <si>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</si>
  <si>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</si>
  <si>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</si>
  <si>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</si>
  <si>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</si>
  <si>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</si>
  <si>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</si>
  <si>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</si>
  <si>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</si>
  <si>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</si>
  <si>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</si>
  <si>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</si>
  <si>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</si>
  <si>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</si>
  <si>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</si>
  <si>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</si>
  <si>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</si>
  <si>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</si>
  <si>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</si>
  <si>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</si>
  <si>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</si>
  <si>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</si>
  <si>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</si>
  <si>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</si>
  <si>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</si>
  <si>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</si>
  <si>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</si>
  <si>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</si>
  <si>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</si>
  <si>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</si>
  <si>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</si>
  <si>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</si>
  <si>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</si>
  <si>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</si>
  <si>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</si>
  <si>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</si>
  <si>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</si>
  <si>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</si>
  <si>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</si>
  <si>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</si>
  <si>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</si>
  <si>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</si>
  <si>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</si>
  <si>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</si>
  <si>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</si>
  <si>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</si>
  <si>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</si>
  <si>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</si>
  <si>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</si>
  <si>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</si>
  <si>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</si>
  <si>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</si>
  <si>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</si>
  <si>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</si>
  <si>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</si>
  <si>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</si>
  <si>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</si>
  <si>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</si>
  <si>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</si>
  <si>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</si>
  <si>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</si>
  <si>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</si>
  <si>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</si>
  <si>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</si>
  <si>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</si>
  <si>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</si>
  <si>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</si>
  <si>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</si>
  <si>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</si>
  <si>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</si>
  <si>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</si>
  <si>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</si>
  <si>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</si>
  <si>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</si>
  <si>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</si>
  <si>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</si>
  <si>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</si>
  <si>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</si>
  <si>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</si>
  <si>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</si>
  <si>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</si>
  <si>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</si>
  <si>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</si>
  <si>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</si>
  <si>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</si>
  <si>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</si>
  <si>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</si>
  <si>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</si>
  <si>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</si>
  <si>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</si>
  <si>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</si>
  <si>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</si>
  <si>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</si>
  <si>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</si>
  <si>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</si>
  <si>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</si>
  <si>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</si>
  <si>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</si>
  <si>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</si>
  <si>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</si>
  <si>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</si>
  <si>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</si>
  <si>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</si>
  <si>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</si>
  <si>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</si>
  <si>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</si>
  <si>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</si>
  <si>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</si>
  <si>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</si>
  <si>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</si>
  <si>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</si>
  <si>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</si>
  <si>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</si>
  <si>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</si>
  <si>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</si>
  <si>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</si>
  <si>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</si>
  <si>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</si>
  <si>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</si>
  <si>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</si>
  <si>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</si>
  <si>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</si>
  <si>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</si>
  <si>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</si>
  <si>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</si>
  <si>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</si>
  <si>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</si>
  <si>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</si>
  <si>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</si>
  <si>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</si>
  <si>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</si>
  <si>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</si>
  <si>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</si>
  <si>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</si>
  <si>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</si>
  <si>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</si>
  <si>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</si>
  <si>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</si>
  <si>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</si>
  <si>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</si>
  <si>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</si>
  <si>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</si>
  <si>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</si>
  <si>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</si>
  <si>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</si>
  <si>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</si>
  <si>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</si>
  <si>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</si>
  <si>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</si>
  <si>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</si>
  <si>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</si>
  <si>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</si>
  <si>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</si>
  <si>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</si>
  <si>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</si>
  <si>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</si>
  <si>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</si>
  <si>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</si>
  <si>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</si>
  <si>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</si>
  <si>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</si>
  <si>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</si>
  <si>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</si>
  <si>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</si>
  <si>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</si>
  <si>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</si>
  <si>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</si>
  <si>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</si>
  <si>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</si>
  <si>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</si>
  <si>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</si>
  <si>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</si>
  <si>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</si>
  <si>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</si>
  <si>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</si>
  <si>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</si>
  <si>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</si>
  <si>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</si>
  <si>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</si>
  <si>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</si>
  <si>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</si>
  <si>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</si>
  <si>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</si>
  <si>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</si>
  <si>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</si>
  <si>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</si>
  <si>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</si>
  <si>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</si>
  <si>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</si>
  <si>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</si>
  <si>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</si>
  <si>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</si>
  <si>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</si>
  <si>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</si>
  <si>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</si>
  <si>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</si>
  <si>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</si>
  <si>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</si>
  <si>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</si>
  <si>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</si>
  <si>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</si>
  <si>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</si>
  <si>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</si>
  <si>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</si>
  <si>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</si>
  <si>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</si>
  <si>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</si>
  <si>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</si>
  <si>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</si>
  <si>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</si>
  <si>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</si>
  <si>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</si>
  <si>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</si>
  <si>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</si>
  <si>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</si>
  <si>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</si>
  <si>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</si>
  <si>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</si>
  <si>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</si>
  <si>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</si>
  <si>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</si>
  <si>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</si>
  <si>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</si>
  <si>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</si>
  <si>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</si>
  <si>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</si>
  <si>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</si>
  <si>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</si>
  <si>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</si>
  <si>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</si>
  <si>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</si>
  <si>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</si>
  <si>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</si>
  <si>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</si>
  <si>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</si>
  <si>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</si>
  <si>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</si>
  <si>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</si>
  <si>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</si>
  <si>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</si>
  <si>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</si>
  <si>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</si>
  <si>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</si>
  <si>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</si>
  <si>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</si>
  <si>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</si>
  <si>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</si>
  <si>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</si>
  <si>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</si>
  <si>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</si>
  <si>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</si>
  <si>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</si>
  <si>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</si>
  <si>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</si>
  <si>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</si>
  <si>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</si>
  <si>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</si>
  <si>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</si>
  <si>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</si>
  <si>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</si>
  <si>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</si>
  <si>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</si>
  <si>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</si>
  <si>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</si>
  <si>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</si>
  <si>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</si>
  <si>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</si>
  <si>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</si>
  <si>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</si>
  <si>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</si>
  <si>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</si>
  <si>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</si>
  <si>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</si>
  <si>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</si>
  <si>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</si>
  <si>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</si>
  <si>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</si>
  <si>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</si>
  <si>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</si>
  <si>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</si>
  <si>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</si>
  <si>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</si>
  <si>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</si>
  <si>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</si>
  <si>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</si>
  <si>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</si>
  <si>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</si>
  <si>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</si>
  <si>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</si>
  <si>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</si>
  <si>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</si>
  <si>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</si>
  <si>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</si>
  <si>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</si>
  <si>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</si>
  <si>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</si>
  <si>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</si>
  <si>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</si>
  <si>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</si>
  <si>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</si>
  <si>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</si>
  <si>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</si>
  <si>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</si>
  <si>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</si>
  <si>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</si>
  <si>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</si>
  <si>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</si>
  <si>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</si>
  <si>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</si>
  <si>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</si>
  <si>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</si>
  <si>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</si>
  <si>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</si>
  <si>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</si>
  <si>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</si>
  <si>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</si>
  <si>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</si>
  <si>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</si>
  <si>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</si>
  <si>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</si>
  <si>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</si>
  <si>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</si>
  <si>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</si>
  <si>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</si>
  <si>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</si>
  <si>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</si>
  <si>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</si>
  <si>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</si>
  <si>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</si>
  <si>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</si>
  <si>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</si>
  <si>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</si>
  <si>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</si>
  <si>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</si>
  <si>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</si>
  <si>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</si>
  <si>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</si>
  <si>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</si>
  <si>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</si>
  <si>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</si>
  <si>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</si>
  <si>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</si>
  <si>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</si>
  <si>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</si>
  <si>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</si>
  <si>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</si>
  <si>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</si>
  <si>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</si>
  <si>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</si>
  <si>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</si>
  <si>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</si>
  <si>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</si>
  <si>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</si>
  <si>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</si>
  <si>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</si>
  <si>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</si>
  <si>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</si>
  <si>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</si>
  <si>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</si>
  <si>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</si>
  <si>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</si>
  <si>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</si>
  <si>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</si>
  <si>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</si>
  <si>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</si>
  <si>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</si>
  <si>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</si>
  <si>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</si>
  <si>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</si>
  <si>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</si>
  <si>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</si>
  <si>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</si>
  <si>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</si>
  <si>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</si>
  <si>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</si>
  <si>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</si>
  <si>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</si>
  <si>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</si>
  <si>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</si>
  <si>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</si>
  <si>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</si>
  <si>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</si>
  <si>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</si>
  <si>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</si>
  <si>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</si>
  <si>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</si>
  <si>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</si>
  <si>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</si>
  <si>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</si>
  <si>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</si>
  <si>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</si>
  <si>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</si>
  <si>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</si>
  <si>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</si>
  <si>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</si>
  <si>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</si>
  <si>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</si>
  <si>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</si>
  <si>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</si>
  <si>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</si>
  <si>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</si>
  <si>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</si>
  <si>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</si>
  <si>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</si>
  <si>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</si>
  <si>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</si>
  <si>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</si>
  <si>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</si>
  <si>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</si>
  <si>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</si>
  <si>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</si>
  <si>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</si>
  <si>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</si>
  <si>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</si>
  <si>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</si>
  <si>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</si>
  <si>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</si>
  <si>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</si>
  <si>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</si>
  <si>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</si>
  <si>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</si>
  <si>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</si>
  <si>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</si>
  <si>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</si>
  <si>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</si>
  <si>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</si>
  <si>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</si>
  <si>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</si>
  <si>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</si>
  <si>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</si>
  <si>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</si>
  <si>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</si>
  <si>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</si>
  <si>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</si>
  <si>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</si>
  <si>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</si>
  <si>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</si>
  <si>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</si>
  <si>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</si>
  <si>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</si>
  <si>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</si>
  <si>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</si>
  <si>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</si>
  <si>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</si>
  <si>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</si>
  <si>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</si>
  <si>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</si>
  <si>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</si>
  <si>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</si>
  <si>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</si>
  <si>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</si>
  <si>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</si>
  <si>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</si>
  <si>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</si>
  <si>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</si>
  <si>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</si>
  <si>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</si>
  <si>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</si>
  <si>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</si>
  <si>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</si>
  <si>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</si>
  <si>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</si>
  <si>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</si>
  <si>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</si>
  <si>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</si>
  <si>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</si>
  <si>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</si>
  <si>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</si>
  <si>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</si>
  <si>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</si>
  <si>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</si>
  <si>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</si>
  <si>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</si>
  <si>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</si>
  <si>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</si>
  <si>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</si>
  <si>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</si>
  <si>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</si>
  <si>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</si>
  <si>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</si>
  <si>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</si>
  <si>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</si>
  <si>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</si>
  <si>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</si>
  <si>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</si>
  <si>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</si>
  <si>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</si>
  <si>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</si>
  <si>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</si>
  <si>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</si>
  <si>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</si>
  <si>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</si>
  <si>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</si>
  <si>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</si>
  <si>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</si>
  <si>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</si>
  <si>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</si>
  <si>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</si>
  <si>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</si>
  <si>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</si>
  <si>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</si>
  <si>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</si>
  <si>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</si>
  <si>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</si>
  <si>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</si>
  <si>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</si>
  <si>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</si>
  <si>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</si>
  <si>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</si>
  <si>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</si>
  <si>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</si>
  <si>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</si>
  <si>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</si>
  <si>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</si>
  <si>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</si>
  <si>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</si>
  <si>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</si>
  <si>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</si>
  <si>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</si>
  <si>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</si>
  <si>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</si>
  <si>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</si>
  <si>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</si>
  <si>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</si>
  <si>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</si>
  <si>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</si>
  <si>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</si>
  <si>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</si>
  <si>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</si>
  <si>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</si>
  <si>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</si>
  <si>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</si>
  <si>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</si>
  <si>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</si>
  <si>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</si>
  <si>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</si>
  <si>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</si>
  <si>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</si>
  <si>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</si>
  <si>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</si>
  <si>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</si>
  <si>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</si>
  <si>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</si>
  <si>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</si>
  <si>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</si>
  <si>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</si>
  <si>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</si>
  <si>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</si>
  <si>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</si>
  <si>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</si>
  <si>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</si>
  <si>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</si>
  <si>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</si>
  <si>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</si>
  <si>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</si>
  <si>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</si>
  <si>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</si>
  <si>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</si>
  <si>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</si>
  <si>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</si>
  <si>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</si>
  <si>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</si>
  <si>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</si>
  <si>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</si>
  <si>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</si>
  <si>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</si>
  <si>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</si>
  <si>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</si>
  <si>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</si>
  <si>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</si>
  <si>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</si>
  <si>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</si>
  <si>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</si>
  <si>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</si>
  <si>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</si>
  <si>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</si>
  <si>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</si>
  <si>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</si>
  <si>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</si>
  <si>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</si>
  <si>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</si>
  <si>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</si>
  <si>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</si>
  <si>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</si>
  <si>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</si>
  <si>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</si>
  <si>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</si>
  <si>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</si>
  <si>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</si>
  <si>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</si>
  <si>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</si>
  <si>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</si>
  <si>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</si>
  <si>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</si>
  <si>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</si>
  <si>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</si>
  <si>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</si>
  <si>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</si>
  <si>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</si>
  <si>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</si>
  <si>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</si>
  <si>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</si>
  <si>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</si>
  <si>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</si>
  <si>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</si>
  <si>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</si>
  <si>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</si>
  <si>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</si>
  <si>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</si>
  <si>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</si>
  <si>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</si>
  <si>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</si>
  <si>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</si>
  <si>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</si>
  <si>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</si>
  <si>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</si>
  <si>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</si>
  <si>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</si>
  <si>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</si>
  <si>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</si>
  <si>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</si>
  <si>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</si>
  <si>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</si>
  <si>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</si>
  <si>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</si>
  <si>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</si>
  <si>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</si>
  <si>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</si>
  <si>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</si>
  <si>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</si>
  <si>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</si>
  <si>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</si>
  <si>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</si>
  <si>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</si>
  <si>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</si>
  <si>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</si>
  <si>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</si>
  <si>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</si>
  <si>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</si>
  <si>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</si>
  <si>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</si>
  <si>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</si>
  <si>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</si>
  <si>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</si>
  <si>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</si>
  <si>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</si>
  <si>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</si>
  <si>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</si>
  <si>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</si>
  <si>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</si>
  <si>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</si>
  <si>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</si>
  <si>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</si>
  <si>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</si>
  <si>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</si>
  <si>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</si>
  <si>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</si>
  <si>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</si>
  <si>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</si>
  <si>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</si>
  <si>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</si>
  <si>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</si>
  <si>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</si>
  <si>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</si>
  <si>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</si>
  <si>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</si>
  <si>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</si>
  <si>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</si>
  <si>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</si>
  <si>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</si>
  <si>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</si>
  <si>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</si>
  <si>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</si>
  <si>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</si>
  <si>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</si>
  <si>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</si>
  <si>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</si>
  <si>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</si>
  <si>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</si>
  <si>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</si>
  <si>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</si>
  <si>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</si>
  <si>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</si>
  <si>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</si>
  <si>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</si>
  <si>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</si>
  <si>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</si>
  <si>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</si>
  <si>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</si>
  <si>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</si>
  <si>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</si>
  <si>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</si>
  <si>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</si>
  <si>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</si>
  <si>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</si>
  <si>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</si>
  <si>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</si>
  <si>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</si>
  <si>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</si>
  <si>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</si>
  <si>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</si>
  <si>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</si>
  <si>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</si>
  <si>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</si>
  <si>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</si>
  <si>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</si>
  <si>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</si>
  <si>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</si>
  <si>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</si>
  <si>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</si>
  <si>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</si>
  <si>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</si>
  <si>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</si>
  <si>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</si>
  <si>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</si>
  <si>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</si>
  <si>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</si>
  <si>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</si>
  <si>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</si>
  <si>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</si>
  <si>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</si>
  <si>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</si>
  <si>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</si>
  <si>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</si>
  <si>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</si>
  <si>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</si>
  <si>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</si>
  <si>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</si>
  <si>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</si>
  <si>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</si>
  <si>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</si>
  <si>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</si>
  <si>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</si>
  <si>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</si>
  <si>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</si>
  <si>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</si>
  <si>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</si>
  <si>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</si>
  <si>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</si>
  <si>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</si>
  <si>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</si>
  <si>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</si>
  <si>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</si>
  <si>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</si>
  <si>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</si>
  <si>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</si>
  <si>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</si>
  <si>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</si>
  <si>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</si>
  <si>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</si>
  <si>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</si>
  <si>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</si>
  <si>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</si>
  <si>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</si>
  <si>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</si>
  <si>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</si>
  <si>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</si>
  <si>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</si>
  <si>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</si>
  <si>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</si>
  <si>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</si>
  <si>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</si>
  <si>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</si>
  <si>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</si>
  <si>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</si>
  <si>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</si>
  <si>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</si>
  <si>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</si>
  <si>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</si>
  <si>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</si>
  <si>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</si>
  <si>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</si>
  <si>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</si>
  <si>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</si>
  <si>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</si>
  <si>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</si>
  <si>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</si>
  <si>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</si>
  <si>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</si>
  <si>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</si>
  <si>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</si>
  <si>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</si>
  <si>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</si>
  <si>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</si>
  <si>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</si>
  <si>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</si>
  <si>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</si>
  <si>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</si>
  <si>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</si>
  <si>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</si>
  <si>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</si>
  <si>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</si>
  <si>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</si>
  <si>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</si>
  <si>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</si>
  <si>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</si>
  <si>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</si>
  <si>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</si>
  <si>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</si>
  <si>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</si>
  <si>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</si>
  <si>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</si>
  <si>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</si>
  <si>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</si>
  <si>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</si>
  <si>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</si>
  <si>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</si>
  <si>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</si>
  <si>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</si>
  <si>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</si>
  <si>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</si>
  <si>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</si>
  <si>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</si>
  <si>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</si>
  <si>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</si>
  <si>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</si>
  <si>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</si>
  <si>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</si>
  <si>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</si>
  <si>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</si>
  <si>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</si>
  <si>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</si>
  <si>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</si>
  <si>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</si>
  <si>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</si>
  <si>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</si>
  <si>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</si>
  <si>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</si>
  <si>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</si>
  <si>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</si>
  <si>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</si>
  <si>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</si>
  <si>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</si>
  <si>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</si>
  <si>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</si>
  <si>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</si>
  <si>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</si>
  <si>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</si>
  <si>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</si>
  <si>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</si>
  <si>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</si>
  <si>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</si>
  <si>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</si>
  <si>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</si>
  <si>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</si>
  <si>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</si>
  <si>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</si>
  <si>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</si>
  <si>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</si>
  <si>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</si>
  <si>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</si>
  <si>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</si>
  <si>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</si>
  <si>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</si>
  <si>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</si>
  <si>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</si>
  <si>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</si>
  <si>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</si>
  <si>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</si>
  <si>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</si>
  <si>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</si>
  <si>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</si>
  <si>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</si>
  <si>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</si>
  <si>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</si>
  <si>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</si>
  <si>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</si>
  <si>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</si>
  <si>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</si>
  <si>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</si>
  <si>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</si>
  <si>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</si>
  <si>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</si>
  <si>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</si>
  <si>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</si>
  <si>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</si>
  <si>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</si>
  <si>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</si>
  <si>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</si>
  <si>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</si>
  <si>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</si>
  <si>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</si>
  <si>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</si>
  <si>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</si>
  <si>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</si>
  <si>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</si>
  <si>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</si>
  <si>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</si>
  <si>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</si>
  <si>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</si>
  <si>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</si>
  <si>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</si>
  <si>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</si>
  <si>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</si>
  <si>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</si>
  <si>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</si>
  <si>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</si>
  <si>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</si>
  <si>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</si>
  <si>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</si>
  <si>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</si>
  <si>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</si>
  <si>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</si>
  <si>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</si>
  <si>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</si>
  <si>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</si>
  <si>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</si>
  <si>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</si>
  <si>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</si>
  <si>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</si>
  <si>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</si>
  <si>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</si>
  <si>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</si>
  <si>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</si>
  <si>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</si>
  <si>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</si>
  <si>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</si>
  <si>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</si>
  <si>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</si>
  <si>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</si>
  <si>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</si>
  <si>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</si>
  <si>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</si>
  <si>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</si>
  <si>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</si>
  <si>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</si>
  <si>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</si>
  <si>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</si>
  <si>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</si>
  <si>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</si>
  <si>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</si>
  <si>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</si>
  <si>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</si>
  <si>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</si>
  <si>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</si>
  <si>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</si>
  <si>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</si>
  <si>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</si>
  <si>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</si>
  <si>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</si>
  <si>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</si>
  <si>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</si>
  <si>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</si>
  <si>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</si>
  <si>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</si>
  <si>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</si>
  <si>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</si>
  <si>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</si>
  <si>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</si>
  <si>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</si>
  <si>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</si>
  <si>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</si>
  <si>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</si>
  <si>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</si>
  <si>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</si>
  <si>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</si>
  <si>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</si>
  <si>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</si>
  <si>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</si>
  <si>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</si>
  <si>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</si>
  <si>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</si>
  <si>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</si>
  <si>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</si>
  <si>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</si>
  <si>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</si>
  <si>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</si>
  <si>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</si>
  <si>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</si>
  <si>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</si>
  <si>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</si>
  <si>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</si>
  <si>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</si>
  <si>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</si>
  <si>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</si>
  <si>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</si>
  <si>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</si>
  <si>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</si>
  <si>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</si>
  <si>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</si>
  <si>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</si>
  <si>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</si>
  <si>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</si>
  <si>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</si>
  <si>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</si>
  <si>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</si>
  <si>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</si>
  <si>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</si>
  <si>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</si>
  <si>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</si>
  <si>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</si>
  <si>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</si>
  <si>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</si>
  <si>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</si>
  <si>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</si>
  <si>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</si>
  <si>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</si>
  <si>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</si>
  <si>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</si>
  <si>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</si>
  <si>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</si>
  <si>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</si>
  <si>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</si>
  <si>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</si>
  <si>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</si>
  <si>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</si>
  <si>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</si>
  <si>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</si>
  <si>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</si>
  <si>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</si>
  <si>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</si>
  <si>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</si>
  <si>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</si>
  <si>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</si>
  <si>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</si>
  <si>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</si>
  <si>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</si>
  <si>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</si>
  <si>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</si>
  <si>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</si>
  <si>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</si>
  <si>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</si>
  <si>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</si>
  <si>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</si>
  <si>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</si>
  <si>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</si>
  <si>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</si>
  <si>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</si>
  <si>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</si>
  <si>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</si>
  <si>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</si>
  <si>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</si>
  <si>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</si>
  <si>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</si>
  <si>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</si>
  <si>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</si>
  <si>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</si>
  <si>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</si>
  <si>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</si>
  <si>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</si>
  <si>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</si>
  <si>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</si>
  <si>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</si>
  <si>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</si>
  <si>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</si>
  <si>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</si>
  <si>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</si>
  <si>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</si>
  <si>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</si>
  <si>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</si>
  <si>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</si>
  <si>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</si>
  <si>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</si>
  <si>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</si>
  <si>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</si>
  <si>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</si>
  <si>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</si>
  <si>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</si>
  <si>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</si>
  <si>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</si>
  <si>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</si>
  <si>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</si>
  <si>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</si>
  <si>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</si>
  <si>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</si>
  <si>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</si>
  <si>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</si>
  <si>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</si>
  <si>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</si>
  <si>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</si>
  <si>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</si>
  <si>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</si>
  <si>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</si>
  <si>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</si>
  <si>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</si>
  <si>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</si>
  <si>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</si>
  <si>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</si>
  <si>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</si>
  <si>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</si>
  <si>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</si>
  <si>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</si>
  <si>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</si>
  <si>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</si>
  <si>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</si>
  <si>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</si>
  <si>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</si>
  <si>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</si>
  <si>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</si>
  <si>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</si>
  <si>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</si>
  <si>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</si>
  <si>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</si>
  <si>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</si>
  <si>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</si>
  <si>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</si>
  <si>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</si>
  <si>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</si>
  <si>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</si>
  <si>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</si>
  <si>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</si>
  <si>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</si>
  <si>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</si>
  <si>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</si>
  <si>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</si>
  <si>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</si>
  <si>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</si>
  <si>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</si>
  <si>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</si>
  <si>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</si>
  <si>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</si>
  <si>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</si>
  <si>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</si>
  <si>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</si>
  <si>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</si>
  <si>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</si>
  <si>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</si>
  <si>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</si>
  <si>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</si>
  <si>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</si>
  <si>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</si>
  <si>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</si>
  <si>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</si>
  <si>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</si>
  <si>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</si>
  <si>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</si>
  <si>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</si>
  <si>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</si>
  <si>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</si>
  <si>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</si>
  <si>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</si>
  <si>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</si>
  <si>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</si>
  <si>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</si>
  <si>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</si>
  <si>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</si>
  <si>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</si>
  <si>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</si>
  <si>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</si>
  <si>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</si>
  <si>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</si>
  <si>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</si>
  <si>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</si>
  <si>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</si>
  <si>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</si>
  <si>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</si>
  <si>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</si>
  <si>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</si>
  <si>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</si>
  <si>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</si>
  <si>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</si>
  <si>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</si>
  <si>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</si>
  <si>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</si>
  <si>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</si>
  <si>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</si>
  <si>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</si>
  <si>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</si>
  <si>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</si>
  <si>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</si>
  <si>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</si>
  <si>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</si>
  <si>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</si>
  <si>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</si>
  <si>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</si>
  <si>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</si>
  <si>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</si>
  <si>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</si>
  <si>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</si>
  <si>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</si>
  <si>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</si>
  <si>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</si>
  <si>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</si>
  <si>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</si>
  <si>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</si>
  <si>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</si>
  <si>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</si>
  <si>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</si>
  <si>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</si>
  <si>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</si>
  <si>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</si>
  <si>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</si>
  <si>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</si>
  <si>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</si>
  <si>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</si>
  <si>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</si>
  <si>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</si>
  <si>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</si>
  <si>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</si>
  <si>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</si>
  <si>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</si>
  <si>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</si>
  <si>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</si>
  <si>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</si>
  <si>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</si>
  <si>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</si>
  <si>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</si>
  <si>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</si>
  <si>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</si>
  <si>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</si>
  <si>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</si>
  <si>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</si>
  <si>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</si>
  <si>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</si>
  <si>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</si>
  <si>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</si>
  <si>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</si>
  <si>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</si>
  <si>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</si>
  <si>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</si>
  <si>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</si>
  <si>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</si>
  <si>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</si>
  <si>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</si>
  <si>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</si>
  <si>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</si>
  <si>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</si>
  <si>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</si>
  <si>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</si>
  <si>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</si>
  <si>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</si>
  <si>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</si>
  <si>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</si>
  <si>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</si>
  <si>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</si>
  <si>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</si>
  <si>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</si>
  <si>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</si>
  <si>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</si>
  <si>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</si>
  <si>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</si>
  <si>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</si>
  <si>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</si>
  <si>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</si>
  <si>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</si>
  <si>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</si>
  <si>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</si>
  <si>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</si>
  <si>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</si>
  <si>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</si>
  <si>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</si>
  <si>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</si>
  <si>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</si>
  <si>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</si>
  <si>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</si>
  <si>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</si>
  <si>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</si>
  <si>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</si>
  <si>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</si>
  <si>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</si>
  <si>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</si>
  <si>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</si>
  <si>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</si>
  <si>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</si>
  <si>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</si>
  <si>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</si>
  <si>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</si>
  <si>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</si>
  <si>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</si>
  <si>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</si>
  <si>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</si>
  <si>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</si>
  <si>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</si>
  <si>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</si>
  <si>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</si>
  <si>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</si>
  <si>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</si>
  <si>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</si>
  <si>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</si>
  <si>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</si>
  <si>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</si>
  <si>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</si>
  <si>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</si>
  <si>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</si>
  <si>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</si>
  <si>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</si>
  <si>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</si>
  <si>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</si>
  <si>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</si>
  <si>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</si>
  <si>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</si>
  <si>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</si>
  <si>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</si>
  <si>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</si>
  <si>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</si>
  <si>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</si>
  <si>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</si>
  <si>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</si>
  <si>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</si>
  <si>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</si>
  <si>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</si>
  <si>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</si>
  <si>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</si>
  <si>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</si>
  <si>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</si>
  <si>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</si>
  <si>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</si>
  <si>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</si>
  <si>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</si>
  <si>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</si>
  <si>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</si>
  <si>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</si>
  <si>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</si>
  <si>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</si>
  <si>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</si>
  <si>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</si>
  <si>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</si>
  <si>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</si>
  <si>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</si>
  <si>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</si>
  <si>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</si>
  <si>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</si>
  <si>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</si>
  <si>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</si>
  <si>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</si>
  <si>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</si>
  <si>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</si>
  <si>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</si>
  <si>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</si>
  <si>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</si>
  <si>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</si>
  <si>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</si>
  <si>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</si>
  <si>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</si>
  <si>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</si>
  <si>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</si>
  <si>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</si>
  <si>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</si>
  <si>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</si>
  <si>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</si>
  <si>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</si>
  <si>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</si>
  <si>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</si>
  <si>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</si>
  <si>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</si>
  <si>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</si>
  <si>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</si>
  <si>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</si>
  <si>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</si>
  <si>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</si>
  <si>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</si>
  <si>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</si>
  <si>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</si>
  <si>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</si>
  <si>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</si>
  <si>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</si>
  <si>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</si>
  <si>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</si>
  <si>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</si>
  <si>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</si>
  <si>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</si>
  <si>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</si>
  <si>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</si>
  <si>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</si>
  <si>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</si>
  <si>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</si>
  <si>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</si>
  <si>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</si>
  <si>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</si>
  <si>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</si>
  <si>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</si>
  <si>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</si>
  <si>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</si>
  <si>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</si>
  <si>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</si>
  <si>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</si>
  <si>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</si>
  <si>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</si>
  <si>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</si>
  <si>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</si>
  <si>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</si>
  <si>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</si>
  <si>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</si>
  <si>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</si>
  <si>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</si>
  <si>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</si>
  <si>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</si>
  <si>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</si>
  <si>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</si>
  <si>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</si>
  <si>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</si>
  <si>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</si>
  <si>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</si>
  <si>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</si>
  <si>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</si>
  <si>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</si>
  <si>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</si>
  <si>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</si>
  <si>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</si>
  <si>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</si>
  <si>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</si>
  <si>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</si>
  <si>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</si>
  <si>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</si>
  <si>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</si>
  <si>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</si>
  <si>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</si>
  <si>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</si>
  <si>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</si>
  <si>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</si>
  <si>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</si>
  <si>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</si>
  <si>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</si>
  <si>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</si>
  <si>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</si>
  <si>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</si>
  <si>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</si>
  <si>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</si>
  <si>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</si>
  <si>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</si>
  <si>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</si>
  <si>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</si>
  <si>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</si>
  <si>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</si>
  <si>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</si>
  <si>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</si>
  <si>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</si>
  <si>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</si>
  <si>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</si>
  <si>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</si>
  <si>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</si>
  <si>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</si>
  <si>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</si>
  <si>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</si>
  <si>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</si>
  <si>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</si>
  <si>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</si>
  <si>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</si>
  <si>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</si>
  <si>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</si>
  <si>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</si>
  <si>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</si>
  <si>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</si>
  <si>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</si>
  <si>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</si>
  <si>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</si>
  <si>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</si>
  <si>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</si>
  <si>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</si>
  <si>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</si>
  <si>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</si>
  <si>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</si>
  <si>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</si>
  <si>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</si>
  <si>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</si>
  <si>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</si>
  <si>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</si>
  <si>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</si>
  <si>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</si>
  <si>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</si>
  <si>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</si>
  <si>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</si>
  <si>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</si>
  <si>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</si>
  <si>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</si>
  <si>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</si>
  <si>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</si>
  <si>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</si>
  <si>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</si>
  <si>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</si>
  <si>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</si>
  <si>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</si>
  <si>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</si>
  <si>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</si>
  <si>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</si>
  <si>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</si>
  <si>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</si>
  <si>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</si>
  <si>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</si>
  <si>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</si>
  <si>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</si>
  <si>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</si>
  <si>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</si>
  <si>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</si>
  <si>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</si>
  <si>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</si>
  <si>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</si>
  <si>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</si>
  <si>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</si>
  <si>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</si>
  <si>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</si>
  <si>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</si>
  <si>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</si>
  <si>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</si>
  <si>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</si>
  <si>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</si>
  <si>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</si>
  <si>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</si>
  <si>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</si>
  <si>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</si>
  <si>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</si>
  <si>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</si>
  <si>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</si>
  <si>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</si>
  <si>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</si>
  <si>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</si>
  <si>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</si>
  <si>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</si>
  <si>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</si>
  <si>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</si>
  <si>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</si>
  <si>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</si>
  <si>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</si>
  <si>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</si>
  <si>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</si>
  <si>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</si>
  <si>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</si>
  <si>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</si>
  <si>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</si>
  <si>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</si>
  <si>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</si>
  <si>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</si>
  <si>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</si>
  <si>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</si>
  <si>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</si>
  <si>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</si>
  <si>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</si>
  <si>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</si>
  <si>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</si>
  <si>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</si>
  <si>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</si>
  <si>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</si>
  <si>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</si>
  <si>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</si>
  <si>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</si>
  <si>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</si>
  <si>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</si>
  <si>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</si>
  <si>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</si>
  <si>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</si>
  <si>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</si>
  <si>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</si>
  <si>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</si>
  <si>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</si>
  <si>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</si>
  <si>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</si>
  <si>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</si>
  <si>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</si>
  <si>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</si>
  <si>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</si>
  <si>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</si>
  <si>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</si>
  <si>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</si>
  <si>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</si>
  <si>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</si>
  <si>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</si>
  <si>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</si>
  <si>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</si>
  <si>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</si>
  <si>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</si>
  <si>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</si>
  <si>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</si>
  <si>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</si>
  <si>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</si>
  <si>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</si>
  <si>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</si>
  <si>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</si>
  <si>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</si>
  <si>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</si>
  <si>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</si>
  <si>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</si>
  <si>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</si>
  <si>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</si>
  <si>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</si>
  <si>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</si>
  <si>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</si>
  <si>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</si>
  <si>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</si>
  <si>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</si>
  <si>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</si>
  <si>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</si>
  <si>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</si>
  <si>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</si>
  <si>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</si>
  <si>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</si>
  <si>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</si>
  <si>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</si>
  <si>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</si>
  <si>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</si>
  <si>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</si>
  <si>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</si>
  <si>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</si>
  <si>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</si>
  <si>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</si>
  <si>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</si>
  <si>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</si>
  <si>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</si>
  <si>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</si>
  <si>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</si>
  <si>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</si>
  <si>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</si>
  <si>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</si>
  <si>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</si>
  <si>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</si>
  <si>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</si>
  <si>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</si>
  <si>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</si>
  <si>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</si>
  <si>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</si>
  <si>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</si>
  <si>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</si>
  <si>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</si>
  <si>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</si>
  <si>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</si>
  <si>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</si>
  <si>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</si>
  <si>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</si>
  <si>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</si>
  <si>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</si>
  <si>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</si>
  <si>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</si>
  <si>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</si>
  <si>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</si>
  <si>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</si>
  <si>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</si>
  <si>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</si>
  <si>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</si>
  <si>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</si>
  <si>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</si>
  <si>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</si>
  <si>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</si>
  <si>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</si>
  <si>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</si>
  <si>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</si>
  <si>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</si>
  <si>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</si>
  <si>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</si>
  <si>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</si>
  <si>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</si>
  <si>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</si>
  <si>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</si>
  <si>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</si>
  <si>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</si>
  <si>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</si>
  <si>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</si>
  <si>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</si>
  <si>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</si>
  <si>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</si>
  <si>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</si>
  <si>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</si>
  <si>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</si>
  <si>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</si>
  <si>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</si>
  <si>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</si>
  <si>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</si>
  <si>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</si>
  <si>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</si>
  <si>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</si>
  <si>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</si>
  <si>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</si>
  <si>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</si>
  <si>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</si>
  <si>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</si>
  <si>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</si>
  <si>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</si>
  <si>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</si>
  <si>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</si>
  <si>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</si>
  <si>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</si>
  <si>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</si>
  <si>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</si>
  <si>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</si>
  <si>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</si>
  <si>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</si>
  <si>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</si>
  <si>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</si>
  <si>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</si>
  <si>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</si>
  <si>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</si>
  <si>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</si>
  <si>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</si>
  <si>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</si>
  <si>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</si>
  <si>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</si>
  <si>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</si>
  <si>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</si>
  <si>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</si>
  <si>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</si>
  <si>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</si>
  <si>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</si>
  <si>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</si>
  <si>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</si>
  <si>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</si>
  <si>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</si>
  <si>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</si>
  <si>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</si>
  <si>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</si>
  <si>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</si>
  <si>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</si>
  <si>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</si>
  <si>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</si>
  <si>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</si>
  <si>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</si>
  <si>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</si>
  <si>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</si>
  <si>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</si>
  <si>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</si>
  <si>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</si>
  <si>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</si>
  <si>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</si>
  <si>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</si>
  <si>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</si>
  <si>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</si>
  <si>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</si>
  <si>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</si>
  <si>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</si>
  <si>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</si>
  <si>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</si>
  <si>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</si>
  <si>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</si>
  <si>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</si>
  <si>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</si>
  <si>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</si>
  <si>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</si>
  <si>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</si>
  <si>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</si>
  <si>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</si>
  <si>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</si>
  <si>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</si>
  <si>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</si>
  <si>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</si>
  <si>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</si>
  <si>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</si>
  <si>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</si>
  <si>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</si>
  <si>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</si>
  <si>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</si>
  <si>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</si>
  <si>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</si>
  <si>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</si>
  <si>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</si>
  <si>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</si>
  <si>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</si>
  <si>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</si>
  <si>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</si>
  <si>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</si>
  <si>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</si>
  <si>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</si>
  <si>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</si>
  <si>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</si>
  <si>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</si>
  <si>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</si>
  <si>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</si>
  <si>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</si>
  <si>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</si>
  <si>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</si>
  <si>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</si>
  <si>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</si>
  <si>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</si>
  <si>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</si>
  <si>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</si>
  <si>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</si>
  <si>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</si>
  <si>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</si>
  <si>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</si>
  <si>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</si>
  <si>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</si>
  <si>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</si>
  <si>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</si>
  <si>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</si>
  <si>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</si>
  <si>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</si>
  <si>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</si>
  <si>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</si>
  <si>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</si>
  <si>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</si>
  <si>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</si>
  <si>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</si>
  <si>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</si>
  <si>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</si>
  <si>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</si>
  <si>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</si>
  <si>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</si>
  <si>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</si>
  <si>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</si>
  <si>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</si>
  <si>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</si>
  <si>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</si>
  <si>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</si>
  <si>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</si>
  <si>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</si>
  <si>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</si>
  <si>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</si>
  <si>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</si>
  <si>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</si>
  <si>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</si>
  <si>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</si>
  <si>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</si>
  <si>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</si>
  <si>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</si>
  <si>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</si>
  <si>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</si>
  <si>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</si>
  <si>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</si>
  <si>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</si>
  <si>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</si>
  <si>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</si>
  <si>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</si>
  <si>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</si>
  <si>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</si>
  <si>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</si>
  <si>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</si>
  <si>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</si>
  <si>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</si>
  <si>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</si>
  <si>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</si>
  <si>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</si>
  <si>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</si>
  <si>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</si>
  <si>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</si>
  <si>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</si>
  <si>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</si>
  <si>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</si>
  <si>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</si>
  <si>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</si>
  <si>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</si>
  <si>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</si>
  <si>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</si>
  <si>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</si>
  <si>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</si>
  <si>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</si>
  <si>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</si>
  <si>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</si>
  <si>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</si>
  <si>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</si>
  <si>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</si>
  <si>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</si>
  <si>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</si>
  <si>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</si>
  <si>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</si>
  <si>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</si>
  <si>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</si>
  <si>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</si>
  <si>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</si>
  <si>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</si>
  <si>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</si>
  <si>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</si>
  <si>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</si>
  <si>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</si>
  <si>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</si>
  <si>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</si>
  <si>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</si>
  <si>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</si>
  <si>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</si>
  <si>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</si>
  <si>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</si>
  <si>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</si>
  <si>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</si>
  <si>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</si>
  <si>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</si>
  <si>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</si>
  <si>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</si>
  <si>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</si>
  <si>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</si>
  <si>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</si>
  <si>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</si>
  <si>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</si>
  <si>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</si>
  <si>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</si>
  <si>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</si>
  <si>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</si>
  <si>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</si>
  <si>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</si>
  <si>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</si>
  <si>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</si>
  <si>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</si>
  <si>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</si>
  <si>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</si>
  <si>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</si>
  <si>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</si>
  <si>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</si>
  <si>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</si>
  <si>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</si>
  <si>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</si>
  <si>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</si>
  <si>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</si>
  <si>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</si>
  <si>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</si>
  <si>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</si>
  <si>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</si>
  <si>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</si>
  <si>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</si>
  <si>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</si>
  <si>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</si>
  <si>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</si>
  <si>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</si>
  <si>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</si>
  <si>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</si>
  <si>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</si>
  <si>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</si>
  <si>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</si>
  <si>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</si>
  <si>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</si>
  <si>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</si>
  <si>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</si>
  <si>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</si>
  <si>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</si>
  <si>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</si>
  <si>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</si>
  <si>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</si>
  <si>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</si>
  <si>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</si>
  <si>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</si>
  <si>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</si>
  <si>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</si>
  <si>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</si>
  <si>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</si>
  <si>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</si>
  <si>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</si>
  <si>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</si>
  <si>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</si>
  <si>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</si>
  <si>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</si>
  <si>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</si>
  <si>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</si>
  <si>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</si>
  <si>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</si>
  <si>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</si>
  <si>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</si>
  <si>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</si>
  <si>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</si>
  <si>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</si>
  <si>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</si>
  <si>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</si>
  <si>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</si>
  <si>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</si>
  <si>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</si>
  <si>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</si>
  <si>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</si>
  <si>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</si>
  <si>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</si>
  <si>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</si>
  <si>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</si>
  <si>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</si>
  <si>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</si>
  <si>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</si>
  <si>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</si>
  <si>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</si>
  <si>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</si>
  <si>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</si>
  <si>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</si>
  <si>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</si>
  <si>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</si>
  <si>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</si>
  <si>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</si>
  <si>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</si>
  <si>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</si>
  <si>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</si>
  <si>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</si>
  <si>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</si>
  <si>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</si>
  <si>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</si>
  <si>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</si>
  <si>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</si>
  <si>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</si>
  <si>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</si>
  <si>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</si>
  <si>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</si>
  <si>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</si>
  <si>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</si>
  <si>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</si>
  <si>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</si>
  <si>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</si>
  <si>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</si>
  <si>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</si>
  <si>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</si>
  <si>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</si>
  <si>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</si>
  <si>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</si>
  <si>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</si>
  <si>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</si>
  <si>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</si>
  <si>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</si>
  <si>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</si>
  <si>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</si>
  <si>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</si>
  <si>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</si>
  <si>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</si>
  <si>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</si>
  <si>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</si>
  <si>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</si>
  <si>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</si>
  <si>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</si>
  <si>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</si>
  <si>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</si>
  <si>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</si>
  <si>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</si>
  <si>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</si>
  <si>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</si>
  <si>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</si>
  <si>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</si>
  <si>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</si>
  <si>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</si>
  <si>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</si>
  <si>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</si>
  <si>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</si>
  <si>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</si>
  <si>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</si>
  <si>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</si>
  <si>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</si>
  <si>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</si>
  <si>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</si>
  <si>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</si>
  <si>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</si>
  <si>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</si>
  <si>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</si>
  <si>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</si>
  <si>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</si>
  <si>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</si>
  <si>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</si>
  <si>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</si>
  <si>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</si>
  <si>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</si>
  <si>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</si>
  <si>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</si>
  <si>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</si>
  <si>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</si>
  <si>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</si>
  <si>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</si>
  <si>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</si>
  <si>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</si>
  <si>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</si>
  <si>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</si>
  <si>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</si>
  <si>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</si>
  <si>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</si>
  <si>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</si>
  <si>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</si>
  <si>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</si>
  <si>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</si>
  <si>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</si>
  <si>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</si>
  <si>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</si>
  <si>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</si>
  <si>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</si>
  <si>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</si>
  <si>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</si>
  <si>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</si>
  <si>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</si>
  <si>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</si>
  <si>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</si>
  <si>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</si>
  <si>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</si>
  <si>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</si>
  <si>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</si>
  <si>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</si>
  <si>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</si>
  <si>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</si>
  <si>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</si>
  <si>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</si>
  <si>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</si>
  <si>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</si>
  <si>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</si>
  <si>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</si>
  <si>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</si>
  <si>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</si>
  <si>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</si>
  <si>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</si>
  <si>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</si>
  <si>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</si>
  <si>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</si>
  <si>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</si>
  <si>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</si>
  <si>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</si>
  <si>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</si>
  <si>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</si>
  <si>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</si>
  <si>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</si>
  <si>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</si>
  <si>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</si>
  <si>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</si>
  <si>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</si>
  <si>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</si>
  <si>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</si>
  <si>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</si>
  <si>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</si>
  <si>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</si>
  <si>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</si>
  <si>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</si>
  <si>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</si>
  <si>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</si>
  <si>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</si>
  <si>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</si>
  <si>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</si>
  <si>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</si>
  <si>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</si>
  <si>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</si>
  <si>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</si>
  <si>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</si>
  <si>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</si>
  <si>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</si>
  <si>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</si>
  <si>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</si>
  <si>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</si>
  <si>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</si>
  <si>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</si>
  <si>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</si>
  <si>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</si>
  <si>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</si>
  <si>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</si>
  <si>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</si>
  <si>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</si>
  <si>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</si>
  <si>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</si>
  <si>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</si>
  <si>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</si>
  <si>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</si>
  <si>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</si>
  <si>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</si>
  <si>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</si>
  <si>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</si>
  <si>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</si>
  <si>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</si>
  <si>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</si>
  <si>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</si>
  <si>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</si>
  <si>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</si>
  <si>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</si>
  <si>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</si>
  <si>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</si>
  <si>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</si>
  <si>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</si>
  <si>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</si>
  <si>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</si>
  <si>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</si>
  <si>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</si>
  <si>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</si>
  <si>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</si>
  <si>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</si>
  <si>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</si>
  <si>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</si>
  <si>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</si>
  <si>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</si>
  <si>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</si>
  <si>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</si>
  <si>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</si>
  <si>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</si>
  <si>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</si>
  <si>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</si>
  <si>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</si>
  <si>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</si>
  <si>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</si>
  <si>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</si>
  <si>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</si>
  <si>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</si>
  <si>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</si>
  <si>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</si>
  <si>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</si>
  <si>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</si>
  <si>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</si>
  <si>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</si>
  <si>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</si>
  <si>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</si>
  <si>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</si>
  <si>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</si>
  <si>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</si>
  <si>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</si>
  <si>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</si>
  <si>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</si>
  <si>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</si>
  <si>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</si>
  <si>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</si>
  <si>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</si>
  <si>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</si>
  <si>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</si>
  <si>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</si>
  <si>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</si>
  <si>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</si>
  <si>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</si>
  <si>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</si>
  <si>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</si>
  <si>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</si>
  <si>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</si>
  <si>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</si>
  <si>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</si>
  <si>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</si>
  <si>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</si>
  <si>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</si>
  <si>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</si>
  <si>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</si>
  <si>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</si>
  <si>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</si>
  <si>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</si>
  <si>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</si>
  <si>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</si>
  <si>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</si>
  <si>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</si>
  <si>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</si>
  <si>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</si>
  <si>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</si>
  <si>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</si>
  <si>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</si>
  <si>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</si>
  <si>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</si>
  <si>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</si>
  <si>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</si>
  <si>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</si>
  <si>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</si>
  <si>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</si>
  <si>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</si>
  <si>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</si>
  <si>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</si>
  <si>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</si>
  <si>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</si>
  <si>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</si>
  <si>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</si>
  <si>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</si>
  <si>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</si>
  <si>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</si>
  <si>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</si>
  <si>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</si>
  <si>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</si>
  <si>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</si>
  <si>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</si>
  <si>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</si>
  <si>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</si>
  <si>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</si>
  <si>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</si>
  <si>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</si>
  <si>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</si>
  <si>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</si>
  <si>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</si>
  <si>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</si>
  <si>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</si>
  <si>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</si>
  <si>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</si>
  <si>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</si>
  <si>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</si>
  <si>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</si>
  <si>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</si>
  <si>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</si>
  <si>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</si>
  <si>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</si>
  <si>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</si>
  <si>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</si>
  <si>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</si>
  <si>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</si>
  <si>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</si>
  <si>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</si>
  <si>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</si>
  <si>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</si>
  <si>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</si>
  <si>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</si>
  <si>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</si>
  <si>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</si>
  <si>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</si>
  <si>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</si>
  <si>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</si>
  <si>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</si>
  <si>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</si>
  <si>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</si>
  <si>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</si>
  <si>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</si>
  <si>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</si>
  <si>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</si>
  <si>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</si>
  <si>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</si>
  <si>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</si>
  <si>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</si>
  <si>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</si>
  <si>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</si>
  <si>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</si>
  <si>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</si>
  <si>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</si>
  <si>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</si>
  <si>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</si>
  <si>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</si>
  <si>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</si>
  <si>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</si>
  <si>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</si>
  <si>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</si>
  <si>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</si>
  <si>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</si>
  <si>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</si>
  <si>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</si>
  <si>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</si>
  <si>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</si>
  <si>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</si>
  <si>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</si>
  <si>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</si>
  <si>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</si>
  <si>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</si>
  <si>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</si>
  <si>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</si>
  <si>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</si>
  <si>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</si>
  <si>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</si>
  <si>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</si>
  <si>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</si>
  <si>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</si>
  <si>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</si>
  <si>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</si>
  <si>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</si>
  <si>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</si>
  <si>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</si>
  <si>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</si>
  <si>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</si>
  <si>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</si>
  <si>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</si>
  <si>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</si>
  <si>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</si>
  <si>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</si>
  <si>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</si>
  <si>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</si>
  <si>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</si>
  <si>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</si>
  <si>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</si>
  <si>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</si>
  <si>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</si>
  <si>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</si>
  <si>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</si>
  <si>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</si>
  <si>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</si>
  <si>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</si>
  <si>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</si>
  <si>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</si>
  <si>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</si>
  <si>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</si>
  <si>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</si>
  <si>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</si>
  <si>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</si>
  <si>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</si>
  <si>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</si>
  <si>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</si>
  <si>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</si>
  <si>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</si>
  <si>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</si>
  <si>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</si>
  <si>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</si>
  <si>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</si>
  <si>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</si>
  <si>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</si>
  <si>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</si>
  <si>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</si>
  <si>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</si>
  <si>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</si>
  <si>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</si>
  <si>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</si>
  <si>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</si>
  <si>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</si>
  <si>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</si>
  <si>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</si>
  <si>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</si>
  <si>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</si>
  <si>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</si>
  <si>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</si>
  <si>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</si>
  <si>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</si>
  <si>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</si>
  <si>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</si>
  <si>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</si>
  <si>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</si>
  <si>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</si>
  <si>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</si>
  <si>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</si>
  <si>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</si>
  <si>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</si>
  <si>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</si>
  <si>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</si>
  <si>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</si>
  <si>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</si>
  <si>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</si>
  <si>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</si>
  <si>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</si>
  <si>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</si>
  <si>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</si>
  <si>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</si>
  <si>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</si>
  <si>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</si>
  <si>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</si>
  <si>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</si>
  <si>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</si>
  <si>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</si>
  <si>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</si>
  <si>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</si>
  <si>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</si>
  <si>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</si>
  <si>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</si>
  <si>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</si>
  <si>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</si>
  <si>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</si>
  <si>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</si>
  <si>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</si>
  <si>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</si>
  <si>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</si>
  <si>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</si>
  <si>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</si>
  <si>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</si>
  <si>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</si>
  <si>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</si>
  <si>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</si>
  <si>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</si>
  <si>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</si>
  <si>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</si>
  <si>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</si>
  <si>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</si>
  <si>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</si>
  <si>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</si>
  <si>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</si>
  <si>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</si>
  <si>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</si>
  <si>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</si>
  <si>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</si>
  <si>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</si>
  <si>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</si>
  <si>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</si>
  <si>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</si>
  <si>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</si>
  <si>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</si>
  <si>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</si>
  <si>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</si>
  <si>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</si>
  <si>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</si>
  <si>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</si>
  <si>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</si>
  <si>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</si>
  <si>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</si>
  <si>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</si>
  <si>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</si>
  <si>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</si>
  <si>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</si>
  <si>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</si>
  <si>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</si>
  <si>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</si>
  <si>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</si>
  <si>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</si>
  <si>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</si>
  <si>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</si>
  <si>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</si>
  <si>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</si>
  <si>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</si>
  <si>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</si>
  <si>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</si>
  <si>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</si>
  <si>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</si>
  <si>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</si>
  <si>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</si>
  <si>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</si>
  <si>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</si>
  <si>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</si>
  <si>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</si>
  <si>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</si>
  <si>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</si>
  <si>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</si>
  <si>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</si>
  <si>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</si>
  <si>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</si>
  <si>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</si>
  <si>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</si>
  <si>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</si>
  <si>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</si>
  <si>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</si>
  <si>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</si>
  <si>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</si>
  <si>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</si>
  <si>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</si>
  <si>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</si>
  <si>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</si>
  <si>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</si>
  <si>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</si>
  <si>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</si>
  <si>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</si>
  <si>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</si>
  <si>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</si>
  <si>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</si>
  <si>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</si>
  <si>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</si>
  <si>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</si>
  <si>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</si>
  <si>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</si>
  <si>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</si>
  <si>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</si>
  <si>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</si>
  <si>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</si>
  <si>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</si>
  <si>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</si>
  <si>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</si>
  <si>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</si>
  <si>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</si>
  <si>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</si>
  <si>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</si>
  <si>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</si>
  <si>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</si>
  <si>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</si>
  <si>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</si>
  <si>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</si>
  <si>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</si>
  <si>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</si>
  <si>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</si>
  <si>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</si>
  <si>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</si>
  <si>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</si>
  <si>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</si>
  <si>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</si>
  <si>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</si>
  <si>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</si>
  <si>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</si>
  <si>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</si>
  <si>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</si>
  <si>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</si>
  <si>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</si>
  <si>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</si>
  <si>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</si>
  <si>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</si>
  <si>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</si>
  <si>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</si>
  <si>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</si>
  <si>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</si>
  <si>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</si>
  <si>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</si>
  <si>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</si>
  <si>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</si>
  <si>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</si>
  <si>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</si>
  <si>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</si>
  <si>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</si>
  <si>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</si>
  <si>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</si>
  <si>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</si>
  <si>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</si>
  <si>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</si>
  <si>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</si>
  <si>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</si>
  <si>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</si>
  <si>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</si>
  <si>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</si>
  <si>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</si>
  <si>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</si>
  <si>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</si>
  <si>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</si>
  <si>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</si>
  <si>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</si>
  <si>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</si>
  <si>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</si>
  <si>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</si>
  <si>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</si>
  <si>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</si>
  <si>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</si>
  <si>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</si>
  <si>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</si>
  <si>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</si>
  <si>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</si>
  <si>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</si>
  <si>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</si>
  <si>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</si>
  <si>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</si>
  <si>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</si>
  <si>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</si>
  <si>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</si>
  <si>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</si>
  <si>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</si>
  <si>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</si>
  <si>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</si>
  <si>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</si>
  <si>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</si>
  <si>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</si>
  <si>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</si>
  <si>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</si>
  <si>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</si>
  <si>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</si>
  <si>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</si>
  <si>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</si>
  <si>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</si>
  <si>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</si>
  <si>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</si>
  <si>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</si>
  <si>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</si>
  <si>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</si>
  <si>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</si>
  <si>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</si>
  <si>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</si>
  <si>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</si>
  <si>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</si>
  <si>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</si>
  <si>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</si>
  <si>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</si>
  <si>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</si>
  <si>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</si>
  <si>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</si>
  <si>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</si>
  <si>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</si>
  <si>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</si>
  <si>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</si>
  <si>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</si>
  <si>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</si>
  <si>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</si>
  <si>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</si>
  <si>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</si>
  <si>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</si>
  <si>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</si>
  <si>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</si>
  <si>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</si>
  <si>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</si>
  <si>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</si>
  <si>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</si>
  <si>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</si>
  <si>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</si>
  <si>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</si>
  <si>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</si>
  <si>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</si>
  <si>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</si>
  <si>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</si>
  <si>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</si>
  <si>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</si>
  <si>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</si>
  <si>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</si>
  <si>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</si>
  <si>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</si>
  <si>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</si>
  <si>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</si>
  <si>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</si>
  <si>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</si>
  <si>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</si>
  <si>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</si>
  <si>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</si>
  <si>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</si>
  <si>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</si>
  <si>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</si>
  <si>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</si>
  <si>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</si>
  <si>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</si>
  <si>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</si>
  <si>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</si>
  <si>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</si>
  <si>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</si>
  <si>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</si>
  <si>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</si>
  <si>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</si>
  <si>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</si>
  <si>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</si>
  <si>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</si>
  <si>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</si>
  <si>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</si>
  <si>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</si>
  <si>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</si>
  <si>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</si>
  <si>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</si>
  <si>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</si>
  <si>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</si>
  <si>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</si>
  <si>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</si>
  <si>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</si>
  <si>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</si>
  <si>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</si>
  <si>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</si>
  <si>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</si>
  <si>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</si>
  <si>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</si>
  <si>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</si>
  <si>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</si>
  <si>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</si>
  <si>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</si>
  <si>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</si>
  <si>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</si>
  <si>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</si>
  <si>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</si>
  <si>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</si>
  <si>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</si>
  <si>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</si>
  <si>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</si>
  <si>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</si>
  <si>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</si>
  <si>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</si>
  <si>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</si>
  <si>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</si>
  <si>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</si>
  <si>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</si>
  <si>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</si>
  <si>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</si>
  <si>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</si>
  <si>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</si>
  <si>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</si>
  <si>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</si>
  <si>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</si>
  <si>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</si>
  <si>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</si>
  <si>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</si>
  <si>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</si>
  <si>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</si>
  <si>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</si>
  <si>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</si>
  <si>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</si>
  <si>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</si>
  <si>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</si>
  <si>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</si>
  <si>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</si>
  <si>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</si>
  <si>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</si>
  <si>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</si>
  <si>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</si>
  <si>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</si>
  <si>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</si>
  <si>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</si>
  <si>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</si>
  <si>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</si>
  <si>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</si>
  <si>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</si>
  <si>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</si>
  <si>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</si>
  <si>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</si>
  <si>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</si>
  <si>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</si>
  <si>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</si>
  <si>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</si>
  <si>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</si>
  <si>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</si>
  <si>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</si>
  <si>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</si>
  <si>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</si>
  <si>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</si>
  <si>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</si>
  <si>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</si>
  <si>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</si>
  <si>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</si>
  <si>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</si>
  <si>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</si>
  <si>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</si>
  <si>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</si>
  <si>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</si>
  <si>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</si>
  <si>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</si>
  <si>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</si>
  <si>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</si>
  <si>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</si>
  <si>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</si>
  <si>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</si>
  <si>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</si>
  <si>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</si>
  <si>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</si>
  <si>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</si>
  <si>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</si>
  <si>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</si>
  <si>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</si>
  <si>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</si>
  <si>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</si>
  <si>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</si>
  <si>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</si>
  <si>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</si>
  <si>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</si>
  <si>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</si>
  <si>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</si>
  <si>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</si>
  <si>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</si>
  <si>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</si>
  <si>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</si>
  <si>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</si>
  <si>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</si>
  <si>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</si>
  <si>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</si>
  <si>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</si>
  <si>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</si>
  <si>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</si>
  <si>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</si>
  <si>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</si>
  <si>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</si>
  <si>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</si>
  <si>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</si>
  <si>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</si>
  <si>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</si>
  <si>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</si>
  <si>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</si>
  <si>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</si>
  <si>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</si>
  <si>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</si>
  <si>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</si>
  <si>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</si>
  <si>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</si>
  <si>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</si>
  <si>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</si>
  <si>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</si>
  <si>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</si>
  <si>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</si>
  <si>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</si>
  <si>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</si>
  <si>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</si>
  <si>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</si>
  <si>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</si>
  <si>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</si>
  <si>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</si>
  <si>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</si>
  <si>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</si>
  <si>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</si>
  <si>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</si>
  <si>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</si>
  <si>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</si>
  <si>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</si>
  <si>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</si>
  <si>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</si>
  <si>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</si>
  <si>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</si>
  <si>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</si>
  <si>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</si>
  <si>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</si>
  <si>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</si>
  <si>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</si>
  <si>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</si>
  <si>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</si>
  <si>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</si>
  <si>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</si>
  <si>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</si>
  <si>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</si>
  <si>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</si>
  <si>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</si>
  <si>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</si>
  <si>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</si>
  <si>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</si>
  <si>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</si>
  <si>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</si>
  <si>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</si>
  <si>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</si>
  <si>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</si>
  <si>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</si>
  <si>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</si>
  <si>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</si>
  <si>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</si>
  <si>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</si>
  <si>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</si>
  <si>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</si>
  <si>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</si>
  <si>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</si>
  <si>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</si>
  <si>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</si>
  <si>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</si>
  <si>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</si>
  <si>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</si>
  <si>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</si>
  <si>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</si>
  <si>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</si>
  <si>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</si>
  <si>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</si>
  <si>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</si>
  <si>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</si>
  <si>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</si>
  <si>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</si>
  <si>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</si>
  <si>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</si>
  <si>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</si>
  <si>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</si>
  <si>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</si>
  <si>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</si>
  <si>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</si>
  <si>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</si>
  <si>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</si>
  <si>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</si>
  <si>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</si>
  <si>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</si>
  <si>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</si>
  <si>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</si>
  <si>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</si>
  <si>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</si>
  <si>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</si>
  <si>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</si>
  <si>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</si>
  <si>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</si>
  <si>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</si>
  <si>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</si>
  <si>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</si>
  <si>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</si>
  <si>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</si>
  <si>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</si>
  <si>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</si>
  <si>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</si>
  <si>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</si>
  <si>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</si>
  <si>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</si>
  <si>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</si>
  <si>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</si>
  <si>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</si>
  <si>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</si>
  <si>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</si>
  <si>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</si>
  <si>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</si>
  <si>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</si>
  <si>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</si>
  <si>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</si>
  <si>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</si>
  <si>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</si>
  <si>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</si>
  <si>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</si>
  <si>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</si>
  <si>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</si>
  <si>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</si>
  <si>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</si>
  <si>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</si>
  <si>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</si>
  <si>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</si>
  <si>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</si>
  <si>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</si>
  <si>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</si>
  <si>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</si>
  <si>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</si>
  <si>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</si>
  <si>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</si>
  <si>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</si>
  <si>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</si>
  <si>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</si>
  <si>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</si>
  <si>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</si>
  <si>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</si>
  <si>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</si>
  <si>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</si>
  <si>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</si>
  <si>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</si>
  <si>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</si>
  <si>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</si>
  <si>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</si>
  <si>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</si>
  <si>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</si>
  <si>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</si>
  <si>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</si>
  <si>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</si>
  <si>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</si>
  <si>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</si>
  <si>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</si>
  <si>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</si>
  <si>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</si>
  <si>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</si>
  <si>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</si>
  <si>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</si>
  <si>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</si>
  <si>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</si>
  <si>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</si>
  <si>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</si>
  <si>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</si>
  <si>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</si>
  <si>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</si>
  <si>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</si>
  <si>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</si>
  <si>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</si>
  <si>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</si>
  <si>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</si>
  <si>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</si>
  <si>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</si>
  <si>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</si>
  <si>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</si>
  <si>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</si>
  <si>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</si>
  <si>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</si>
  <si>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</si>
  <si>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</si>
  <si>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</si>
  <si>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</si>
  <si>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</si>
  <si>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</si>
  <si>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</si>
  <si>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</si>
  <si>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</si>
  <si>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</si>
  <si>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</si>
  <si>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</si>
  <si>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</si>
  <si>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</si>
  <si>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</si>
  <si>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</si>
  <si>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</si>
  <si>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</si>
  <si>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</si>
  <si>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</si>
  <si>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</si>
  <si>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</si>
  <si>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</si>
  <si>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</si>
  <si>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</si>
  <si>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</si>
  <si>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</si>
  <si>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</si>
  <si>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</si>
  <si>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</si>
  <si>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</si>
  <si>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</si>
  <si>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</si>
  <si>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</si>
  <si>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</si>
  <si>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</si>
  <si>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</si>
  <si>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</si>
  <si>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</si>
  <si>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</si>
  <si>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</si>
  <si>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</si>
  <si>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</si>
  <si>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</si>
  <si>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</si>
  <si>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</si>
  <si>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</si>
  <si>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</si>
  <si>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</si>
  <si>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</si>
  <si>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</si>
  <si>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</si>
  <si>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</si>
  <si>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</si>
  <si>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</si>
  <si>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</si>
  <si>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</si>
  <si>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</si>
  <si>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</si>
  <si>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</si>
  <si>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</si>
  <si>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</si>
  <si>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</si>
  <si>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</si>
  <si>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</si>
  <si>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</si>
  <si>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</si>
  <si>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</si>
  <si>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</si>
  <si>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</si>
  <si>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</si>
  <si>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</si>
  <si>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</si>
  <si>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</si>
  <si>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</si>
  <si>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</si>
  <si>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</si>
  <si>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</si>
  <si>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</si>
  <si>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</si>
  <si>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</si>
  <si>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</si>
  <si>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</si>
  <si>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</si>
  <si>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</si>
  <si>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</si>
  <si>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</si>
  <si>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</si>
  <si>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</si>
  <si>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</si>
  <si>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</si>
  <si>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</si>
  <si>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</si>
  <si>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</si>
  <si>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</si>
  <si>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</si>
  <si>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</si>
  <si>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</si>
  <si>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</si>
  <si>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</si>
  <si>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</si>
  <si>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</si>
  <si>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</si>
  <si>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</si>
  <si>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</si>
  <si>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</si>
  <si>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</si>
  <si>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</si>
  <si>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</si>
  <si>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</si>
  <si>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</si>
  <si>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</si>
  <si>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</si>
  <si>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</si>
  <si>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</si>
  <si>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</si>
  <si>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</si>
  <si>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</si>
  <si>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</si>
  <si>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</si>
  <si>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</si>
  <si>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</si>
  <si>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</si>
  <si>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</si>
  <si>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</si>
  <si>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</si>
  <si>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</si>
  <si>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</si>
  <si>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</si>
  <si>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</si>
  <si>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</si>
  <si>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</si>
  <si>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</si>
  <si>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</si>
  <si>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</si>
  <si>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</si>
  <si>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</si>
  <si>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</si>
  <si>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</si>
  <si>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</si>
  <si>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</si>
  <si>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</si>
  <si>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</si>
  <si>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</si>
  <si>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</si>
  <si>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</si>
  <si>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</si>
  <si>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</si>
  <si>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</si>
  <si>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</si>
  <si>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</si>
  <si>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</si>
  <si>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</si>
  <si>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</si>
  <si>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</si>
  <si>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</si>
  <si>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</si>
  <si>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</si>
  <si>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</si>
  <si>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</si>
  <si>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</si>
  <si>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</si>
  <si>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</si>
  <si>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</si>
  <si>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</si>
  <si>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</si>
  <si>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</si>
  <si>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</si>
  <si>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</si>
  <si>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</si>
  <si>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</si>
  <si>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</si>
  <si>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</si>
  <si>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</si>
  <si>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</si>
  <si>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</si>
  <si>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</si>
  <si>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</si>
  <si>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</si>
  <si>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</si>
  <si>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</si>
  <si>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</si>
  <si>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</si>
  <si>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</si>
  <si>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</si>
  <si>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</si>
  <si>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</si>
  <si>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</si>
  <si>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</si>
  <si>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</si>
  <si>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</si>
  <si>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</si>
  <si>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</si>
  <si>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</si>
  <si>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</si>
  <si>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</si>
  <si>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</si>
  <si>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</si>
  <si>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</si>
  <si>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</si>
  <si>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</si>
  <si>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</si>
  <si>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</si>
  <si>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</si>
  <si>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</si>
  <si>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</si>
  <si>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</si>
  <si>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</si>
  <si>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</si>
  <si>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</si>
  <si>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</si>
  <si>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</si>
  <si>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</si>
  <si>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</si>
  <si>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</si>
  <si>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</si>
  <si>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</si>
  <si>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</si>
  <si>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</si>
  <si>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</si>
  <si>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</si>
  <si>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</si>
  <si>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</si>
  <si>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</si>
  <si>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</si>
  <si>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</si>
  <si>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</si>
  <si>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</si>
  <si>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</si>
  <si>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</si>
  <si>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</si>
  <si>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</si>
  <si>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</si>
  <si>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</si>
  <si>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</si>
  <si>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</si>
  <si>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</si>
  <si>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</si>
  <si>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</si>
  <si>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</si>
  <si>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</si>
  <si>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</si>
  <si>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</si>
  <si>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</si>
  <si>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</si>
  <si>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</si>
  <si>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</si>
  <si>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</si>
  <si>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</si>
  <si>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</si>
  <si>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</si>
  <si>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</si>
  <si>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</si>
  <si>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</si>
  <si>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</si>
  <si>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</si>
  <si>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</si>
  <si>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</si>
  <si>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</si>
  <si>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</si>
  <si>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</si>
  <si>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</si>
  <si>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</si>
  <si>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</si>
  <si>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</si>
  <si>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</si>
  <si>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</si>
  <si>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</si>
  <si>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</si>
  <si>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</si>
  <si>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</si>
  <si>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</si>
  <si>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</si>
  <si>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</si>
  <si>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</si>
  <si>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</si>
  <si>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</si>
  <si>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</si>
  <si>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</si>
  <si>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</si>
  <si>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</si>
  <si>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</si>
  <si>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</si>
  <si>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</si>
  <si>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</si>
  <si>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</si>
  <si>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</si>
  <si>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</si>
  <si>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</si>
  <si>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</si>
  <si>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</si>
  <si>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</si>
  <si>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</si>
  <si>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</si>
  <si>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</si>
  <si>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</si>
  <si>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</si>
  <si>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</si>
  <si>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</si>
  <si>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</si>
  <si>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</si>
  <si>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</si>
  <si>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</si>
  <si>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</si>
  <si>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</si>
  <si>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</si>
  <si>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</si>
  <si>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</si>
  <si>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</si>
  <si>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</si>
  <si>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</si>
  <si>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</si>
  <si>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</si>
  <si>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</si>
  <si>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</si>
  <si>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</si>
  <si>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</si>
  <si>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</si>
  <si>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</si>
  <si>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</si>
  <si>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</si>
  <si>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</si>
  <si>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</si>
  <si>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</si>
  <si>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</si>
  <si>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</si>
  <si>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</si>
  <si>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</si>
  <si>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</si>
  <si>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</si>
  <si>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</si>
  <si>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</si>
  <si>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</si>
  <si>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</si>
  <si>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</si>
  <si>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</si>
  <si>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</si>
  <si>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</si>
  <si>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</si>
  <si>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</si>
  <si>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</si>
  <si>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</si>
  <si>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</si>
  <si>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</si>
  <si>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</si>
  <si>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</si>
  <si>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</si>
  <si>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</si>
  <si>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</si>
  <si>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</si>
  <si>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</si>
  <si>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</si>
  <si>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</si>
  <si>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</si>
  <si>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</si>
  <si>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</si>
  <si>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</si>
  <si>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</si>
  <si>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</si>
  <si>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</si>
  <si>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</si>
  <si>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</si>
  <si>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</si>
  <si>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</si>
  <si>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</si>
  <si>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</si>
  <si>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</si>
  <si>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</si>
  <si>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</si>
  <si>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</si>
  <si>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</si>
  <si>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</si>
  <si>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</si>
  <si>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</si>
  <si>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</si>
  <si>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</si>
  <si>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</si>
  <si>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</si>
  <si>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</si>
  <si>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</si>
  <si>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</si>
  <si>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</si>
  <si>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</si>
  <si>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</si>
  <si>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</si>
  <si>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</si>
  <si>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</si>
  <si>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</si>
  <si>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</si>
  <si>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</si>
  <si>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</si>
  <si>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</si>
  <si>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</si>
  <si>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</si>
  <si>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</si>
  <si>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</si>
  <si>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</si>
  <si>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</si>
  <si>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</si>
  <si>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</si>
  <si>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</si>
  <si>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</si>
  <si>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</si>
  <si>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</si>
  <si>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</si>
  <si>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</si>
  <si>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</si>
  <si>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</si>
  <si>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</si>
  <si>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</si>
  <si>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</si>
  <si>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</si>
  <si>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</si>
  <si>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</si>
  <si>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</si>
  <si>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</si>
  <si>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</si>
  <si>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</si>
  <si>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</si>
  <si>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</si>
  <si>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</si>
  <si>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</si>
  <si>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</si>
  <si>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</si>
  <si>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</si>
  <si>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</si>
  <si>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</si>
  <si>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</si>
  <si>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</si>
  <si>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</si>
  <si>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</si>
  <si>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</si>
  <si>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</si>
  <si>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</si>
  <si>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</si>
  <si>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</si>
  <si>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</si>
  <si>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</si>
  <si>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</si>
  <si>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</si>
  <si>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</si>
  <si>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</si>
  <si>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</si>
  <si>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</si>
  <si>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</si>
  <si>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</si>
  <si>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</si>
  <si>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</si>
  <si>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</si>
  <si>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</si>
  <si>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</si>
  <si>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</si>
  <si>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</si>
  <si>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</si>
  <si>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</si>
  <si>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</si>
  <si>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</si>
  <si>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</si>
  <si>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</si>
  <si>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</si>
  <si>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</si>
  <si>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</si>
  <si>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</si>
  <si>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</si>
  <si>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</si>
  <si>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</si>
  <si>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</si>
  <si>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</si>
  <si>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</si>
  <si>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</si>
  <si>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</si>
  <si>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</si>
  <si>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</si>
  <si>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</si>
  <si>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</si>
  <si>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</si>
  <si>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</si>
  <si>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</si>
  <si>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</si>
  <si>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</si>
  <si>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</si>
  <si>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</si>
  <si>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</si>
  <si>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</si>
  <si>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</si>
  <si>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</si>
  <si>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</si>
  <si>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</si>
  <si>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</si>
  <si>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</si>
  <si>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</si>
  <si>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</si>
  <si>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</si>
  <si>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</si>
  <si>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</si>
  <si>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</si>
  <si>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</si>
  <si>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</si>
  <si>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</si>
  <si>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</si>
  <si>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</si>
  <si>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</si>
  <si>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</si>
  <si>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</si>
  <si>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</si>
  <si>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</si>
  <si>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</si>
  <si>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</si>
  <si>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</si>
  <si>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</si>
  <si>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</si>
  <si>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</si>
  <si>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</si>
  <si>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</si>
  <si>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</si>
  <si>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</si>
  <si>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</si>
  <si>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</si>
  <si>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</si>
  <si>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</si>
  <si>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</si>
  <si>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</si>
  <si>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</si>
  <si>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</si>
  <si>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</si>
  <si>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</si>
  <si>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</si>
  <si>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</si>
  <si>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</si>
  <si>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</si>
  <si>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</si>
  <si>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</si>
  <si>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</si>
  <si>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</si>
  <si>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</si>
  <si>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</si>
  <si>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</si>
  <si>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</si>
  <si>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</si>
  <si>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</si>
  <si>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</si>
  <si>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</si>
  <si>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</si>
  <si>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</si>
  <si>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</si>
  <si>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</si>
  <si>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</si>
  <si>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</si>
  <si>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</si>
  <si>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</si>
  <si>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</si>
  <si>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</si>
  <si>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</si>
  <si>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</si>
  <si>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</si>
  <si>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</si>
  <si>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</si>
  <si>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</si>
  <si>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</si>
  <si>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</si>
  <si>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</si>
  <si>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</si>
  <si>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</si>
  <si>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</si>
  <si>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</si>
  <si>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</si>
  <si>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</si>
  <si>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</si>
  <si>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</si>
  <si>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</si>
  <si>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</si>
  <si>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</si>
  <si>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</si>
  <si>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</si>
  <si>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</si>
  <si>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</si>
  <si>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</si>
  <si>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</si>
  <si>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</si>
  <si>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</si>
  <si>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</si>
  <si>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</si>
  <si>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</si>
  <si>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</si>
  <si>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</si>
  <si>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</si>
  <si>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</si>
  <si>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</si>
  <si>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</si>
  <si>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</si>
  <si>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</si>
  <si>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</si>
  <si>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</si>
  <si>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</si>
  <si>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</si>
  <si>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</si>
  <si>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</si>
  <si>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</si>
  <si>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</si>
  <si>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</si>
  <si>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</si>
  <si>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</si>
  <si>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</si>
  <si>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</si>
  <si>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</si>
  <si>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</si>
  <si>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</si>
  <si>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</si>
  <si>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</si>
  <si>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</si>
  <si>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</si>
  <si>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</si>
  <si>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</si>
  <si>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</si>
  <si>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</si>
  <si>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</si>
  <si>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</si>
  <si>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</si>
  <si>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</si>
  <si>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</si>
  <si>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</si>
  <si>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</si>
  <si>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</si>
  <si>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</si>
  <si>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</si>
  <si>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</si>
  <si>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</si>
  <si>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</si>
  <si>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</si>
  <si>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</si>
  <si>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</si>
  <si>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</si>
  <si>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</si>
  <si>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</si>
  <si>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</si>
  <si>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</si>
  <si>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</si>
  <si>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</si>
  <si>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</si>
  <si>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</si>
  <si>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</si>
  <si>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</si>
  <si>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</si>
  <si>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</si>
  <si>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</si>
  <si>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</si>
  <si>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</si>
  <si>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</si>
  <si>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</si>
  <si>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</si>
  <si>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</si>
  <si>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</si>
  <si>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</si>
  <si>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</si>
  <si>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</si>
  <si>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</si>
  <si>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</si>
  <si>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</si>
  <si>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</si>
  <si>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</si>
  <si>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</si>
  <si>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</si>
  <si>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</si>
  <si>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</si>
  <si>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</si>
  <si>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</si>
  <si>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</si>
  <si>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</si>
  <si>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</si>
  <si>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</si>
  <si>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</si>
  <si>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</si>
  <si>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</si>
  <si>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</si>
  <si>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</si>
  <si>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</si>
  <si>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</si>
  <si>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</si>
  <si>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</si>
  <si>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</si>
  <si>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</si>
  <si>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</si>
  <si>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</si>
  <si>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</si>
  <si>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</si>
  <si>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</si>
  <si>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</si>
  <si>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</si>
  <si>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</si>
  <si>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</si>
  <si>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</si>
  <si>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</si>
  <si>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</si>
  <si>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</si>
  <si>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</si>
  <si>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</si>
  <si>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</si>
  <si>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</si>
  <si>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</si>
  <si>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</si>
  <si>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</si>
  <si>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</si>
  <si>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</si>
  <si>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</si>
  <si>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</si>
  <si>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</si>
  <si>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</si>
  <si>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</si>
  <si>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</si>
  <si>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</si>
  <si>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</si>
  <si>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</si>
  <si>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</si>
  <si>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</si>
  <si>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</si>
  <si>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</si>
  <si>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</si>
  <si>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</si>
  <si>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</si>
  <si>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</si>
  <si>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</si>
  <si>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</si>
  <si>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</si>
  <si>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</si>
  <si>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</si>
  <si>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</si>
  <si>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</si>
  <si>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</si>
  <si>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</si>
  <si>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</si>
  <si>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</si>
  <si>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</si>
  <si>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</si>
  <si>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</si>
  <si>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</si>
  <si>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</si>
  <si>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</si>
  <si>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</si>
  <si>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</si>
  <si>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</si>
  <si>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</si>
  <si>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</si>
  <si>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</si>
  <si>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</si>
  <si>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</si>
  <si>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</si>
  <si>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</si>
  <si>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</si>
  <si>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</si>
  <si>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</si>
  <si>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</si>
  <si>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</si>
  <si>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</si>
  <si>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</si>
  <si>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</si>
  <si>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</si>
  <si>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</si>
  <si>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</si>
  <si>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</si>
  <si>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</si>
  <si>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</si>
  <si>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</si>
  <si>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</si>
  <si>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</si>
  <si>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</si>
  <si>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</si>
  <si>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</si>
  <si>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</si>
  <si>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</si>
  <si>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</si>
  <si>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</si>
  <si>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</si>
  <si>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</si>
  <si>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</si>
  <si>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</si>
  <si>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</si>
  <si>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</si>
  <si>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</si>
  <si>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</si>
  <si>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</si>
  <si>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</si>
  <si>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</si>
  <si>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</si>
  <si>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</si>
  <si>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</si>
  <si>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</si>
  <si>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</si>
  <si>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</si>
  <si>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</si>
  <si>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</si>
  <si>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</si>
  <si>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</si>
  <si>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</si>
  <si>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</si>
  <si>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</si>
  <si>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</si>
  <si>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</si>
  <si>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</si>
  <si>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</si>
  <si>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</si>
  <si>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</si>
  <si>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</si>
  <si>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</si>
  <si>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</si>
  <si>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</si>
  <si>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</si>
  <si>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</si>
  <si>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</si>
  <si>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</si>
  <si>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</si>
  <si>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</si>
  <si>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</si>
  <si>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</si>
  <si>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</si>
  <si>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</si>
  <si>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</si>
  <si>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</si>
  <si>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</si>
  <si>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</si>
  <si>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</si>
  <si>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</si>
  <si>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</si>
  <si>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</si>
  <si>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</si>
  <si>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</si>
  <si>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</si>
  <si>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</si>
  <si>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</si>
  <si>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</si>
  <si>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</si>
  <si>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</si>
  <si>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</si>
  <si>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</si>
  <si>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</si>
  <si>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</si>
  <si>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</si>
  <si>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</si>
  <si>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</si>
  <si>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</si>
  <si>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</si>
  <si>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</si>
  <si>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</si>
  <si>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</si>
  <si>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</si>
  <si>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</si>
  <si>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</si>
  <si>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</si>
  <si>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</si>
  <si>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</si>
  <si>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</si>
  <si>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</si>
  <si>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</si>
  <si>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</si>
  <si>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</si>
  <si>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</si>
  <si>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</si>
  <si>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</si>
  <si>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</si>
  <si>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</si>
  <si>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</si>
  <si>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</si>
  <si>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</si>
  <si>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</si>
  <si>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</si>
  <si>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</si>
  <si>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</si>
  <si>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</si>
  <si>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</si>
  <si>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</si>
  <si>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</si>
  <si>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</si>
  <si>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</si>
  <si>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</si>
  <si>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</si>
  <si>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</si>
  <si>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</si>
  <si>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</si>
  <si>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</si>
  <si>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</si>
  <si>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</si>
  <si>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</si>
  <si>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</si>
  <si>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</si>
  <si>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</si>
  <si>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</si>
  <si>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</si>
  <si>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</si>
  <si>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</si>
  <si>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</si>
  <si>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</si>
  <si>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</si>
  <si>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</si>
  <si>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</si>
  <si>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</si>
  <si>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</si>
  <si>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</si>
  <si>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</si>
  <si>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</si>
  <si>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</si>
  <si>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</si>
  <si>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</si>
  <si>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</si>
  <si>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</si>
  <si>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</si>
  <si>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</si>
  <si>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</si>
  <si>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</si>
  <si>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</si>
  <si>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</si>
  <si>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</si>
  <si>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</si>
  <si>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</si>
  <si>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</si>
  <si>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</si>
  <si>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</si>
  <si>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</si>
  <si>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</si>
  <si>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</si>
  <si>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</si>
  <si>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</si>
  <si>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</si>
  <si>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</si>
  <si>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</si>
  <si>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</si>
  <si>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</si>
  <si>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</si>
  <si>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</si>
  <si>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</si>
  <si>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</si>
  <si>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</si>
  <si>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</si>
  <si>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</si>
  <si>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</si>
  <si>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</si>
  <si>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</si>
  <si>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</si>
  <si>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</si>
  <si>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</si>
  <si>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</si>
  <si>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</si>
  <si>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</si>
  <si>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</si>
  <si>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</si>
  <si>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</si>
  <si>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</si>
  <si>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</si>
  <si>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</si>
  <si>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</si>
  <si>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</si>
  <si>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</si>
  <si>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</si>
  <si>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</si>
  <si>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</si>
  <si>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</si>
  <si>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</si>
  <si>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</si>
  <si>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</si>
  <si>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</si>
  <si>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</si>
  <si>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</si>
  <si>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</si>
  <si>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</si>
  <si>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</si>
  <si>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</si>
  <si>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</si>
  <si>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</si>
  <si>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</si>
  <si>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</si>
  <si>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</si>
  <si>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</si>
  <si>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</si>
  <si>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</si>
  <si>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</si>
  <si>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</si>
  <si>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</si>
  <si>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</si>
  <si>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</si>
  <si>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</si>
  <si>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</si>
  <si>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</si>
  <si>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</si>
  <si>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</si>
  <si>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</si>
  <si>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</si>
  <si>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</si>
  <si>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</si>
  <si>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</si>
  <si>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</si>
  <si>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</si>
  <si>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</si>
  <si>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</si>
  <si>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</si>
  <si>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</si>
  <si>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</si>
  <si>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</si>
  <si>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</si>
  <si>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</si>
  <si>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</si>
  <si>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</si>
  <si>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</si>
  <si>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</si>
  <si>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</si>
  <si>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</si>
  <si>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</si>
  <si>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</si>
  <si>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</si>
  <si>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</si>
  <si>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</si>
  <si>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</si>
  <si>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</si>
  <si>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</si>
  <si>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</si>
  <si>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</si>
  <si>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</si>
  <si>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</si>
  <si>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</si>
  <si>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</si>
  <si>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</si>
  <si>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</si>
  <si>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</si>
  <si>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</si>
  <si>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</si>
  <si>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</si>
  <si>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</si>
  <si>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</si>
  <si>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</si>
  <si>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</si>
  <si>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</si>
  <si>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</si>
  <si>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</si>
  <si>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</si>
  <si>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</si>
  <si>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</si>
  <si>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</si>
  <si>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</si>
  <si>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</si>
  <si>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</si>
  <si>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</si>
  <si>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</si>
  <si>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</si>
  <si>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</si>
  <si>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</si>
  <si>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</si>
  <si>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</si>
  <si>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</si>
  <si>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</si>
  <si>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</si>
  <si>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</si>
  <si>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</si>
  <si>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</si>
  <si>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</si>
  <si>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</si>
  <si>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</si>
  <si>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</si>
  <si>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</si>
  <si>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</si>
  <si>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</si>
  <si>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</si>
  <si>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</si>
  <si>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</si>
  <si>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</si>
  <si>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</si>
  <si>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</si>
  <si>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</si>
  <si>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</si>
  <si>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</si>
  <si>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</si>
  <si>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</si>
  <si>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</si>
  <si>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</si>
  <si>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</si>
  <si>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</si>
  <si>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</si>
  <si>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</si>
  <si>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</si>
  <si>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</si>
  <si>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</si>
  <si>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</si>
  <si>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</si>
  <si>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</si>
  <si>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</si>
  <si>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</si>
  <si>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</si>
  <si>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</si>
  <si>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</si>
  <si>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</si>
  <si>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</si>
  <si>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</si>
  <si>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</si>
  <si>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</si>
  <si>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</si>
  <si>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</si>
  <si>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</si>
  <si>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</si>
  <si>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</si>
  <si>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</si>
  <si>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</si>
  <si>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</si>
  <si>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</si>
  <si>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</si>
  <si>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</si>
  <si>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</si>
  <si>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</si>
  <si>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</si>
  <si>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</si>
  <si>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</si>
  <si>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</si>
  <si>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</si>
  <si>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</si>
  <si>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</si>
  <si>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</si>
  <si>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</si>
  <si>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</si>
  <si>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</si>
  <si>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</si>
  <si>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</si>
  <si>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</si>
  <si>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</si>
  <si>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</si>
  <si>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</si>
  <si>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</si>
  <si>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</si>
  <si>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</si>
  <si>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</si>
  <si>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</si>
  <si>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</si>
  <si>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</si>
  <si>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</si>
  <si>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</si>
  <si>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</si>
  <si>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</si>
  <si>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</si>
  <si>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</si>
  <si>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</si>
  <si>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</si>
  <si>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</si>
  <si>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</si>
  <si>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</si>
  <si>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</si>
  <si>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</si>
  <si>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</si>
  <si>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</si>
  <si>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</si>
  <si>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</si>
  <si>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</si>
  <si>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</si>
  <si>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</si>
  <si>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</si>
  <si>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</si>
  <si>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</si>
  <si>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</si>
  <si>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</si>
  <si>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</si>
  <si>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</si>
  <si>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</si>
  <si>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</si>
  <si>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</si>
  <si>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</si>
  <si>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</si>
  <si>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</si>
  <si>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</si>
  <si>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</si>
  <si>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</si>
  <si>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</si>
  <si>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</si>
  <si>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</si>
  <si>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</si>
  <si>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</si>
  <si>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</si>
  <si>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</si>
  <si>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</si>
  <si>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</si>
  <si>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</si>
  <si>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</si>
  <si>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</si>
  <si>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</si>
  <si>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</si>
  <si>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</si>
  <si>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</si>
  <si>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</si>
  <si>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</si>
  <si>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</si>
  <si>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</si>
  <si>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</si>
  <si>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</si>
  <si>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</si>
  <si>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</si>
  <si>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</si>
  <si>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</si>
  <si>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</si>
  <si>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</si>
  <si>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</si>
  <si>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</si>
  <si>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</si>
  <si>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</si>
  <si>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</si>
  <si>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</si>
  <si>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</si>
  <si>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</si>
  <si>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</si>
  <si>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</si>
  <si>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</si>
  <si>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</si>
  <si>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</si>
  <si>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</si>
  <si>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</si>
  <si>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</si>
  <si>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</si>
  <si>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</si>
  <si>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</si>
  <si>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</si>
  <si>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</si>
  <si>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</si>
  <si>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</si>
  <si>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</si>
  <si>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</si>
  <si>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</si>
  <si>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</si>
  <si>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</si>
  <si>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</si>
  <si>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</si>
  <si>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</si>
  <si>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</si>
  <si>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</si>
  <si>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</si>
  <si>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</si>
  <si>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</si>
  <si>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</si>
  <si>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</si>
  <si>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</si>
  <si>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</si>
  <si>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</si>
  <si>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</si>
  <si>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</si>
  <si>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</si>
  <si>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</si>
  <si>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</si>
  <si>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</si>
  <si>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</si>
  <si>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</si>
  <si>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</si>
  <si>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</si>
  <si>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</si>
  <si>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</si>
  <si>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</si>
  <si>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</si>
  <si>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</si>
  <si>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</si>
  <si>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</si>
  <si>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</si>
  <si>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</si>
  <si>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</si>
  <si>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</si>
  <si>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</si>
  <si>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</si>
  <si>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</si>
  <si>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</si>
  <si>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</si>
  <si>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</si>
  <si>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</si>
  <si>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</si>
  <si>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</si>
  <si>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</si>
  <si>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</si>
  <si>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</si>
  <si>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</si>
  <si>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</si>
  <si>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</si>
  <si>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</si>
  <si>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</si>
  <si>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</si>
  <si>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</si>
  <si>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</si>
  <si>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</si>
  <si>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</si>
  <si>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</si>
  <si>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</si>
  <si>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</si>
  <si>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</si>
  <si>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</si>
  <si>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</si>
  <si>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</si>
  <si>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</si>
  <si>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</si>
  <si>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</si>
  <si>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</si>
  <si>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</si>
  <si>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</si>
  <si>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</si>
  <si>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</si>
  <si>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</si>
  <si>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</si>
  <si>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</si>
  <si>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</si>
  <si>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</si>
  <si>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</si>
  <si>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</si>
  <si>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</si>
  <si>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</si>
  <si>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</si>
  <si>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</si>
  <si>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</si>
  <si>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</si>
  <si>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</si>
  <si>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</si>
  <si>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</si>
  <si>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</si>
  <si>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</si>
  <si>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</si>
  <si>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</si>
  <si>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</si>
  <si>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</si>
  <si>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</si>
  <si>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</si>
  <si>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</si>
  <si>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</si>
  <si>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</si>
  <si>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</si>
  <si>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</si>
  <si>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</si>
  <si>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</si>
  <si>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</si>
  <si>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</si>
  <si>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</si>
  <si>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</si>
  <si>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</si>
  <si>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</si>
  <si>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</si>
  <si>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</si>
  <si>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</si>
  <si>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</si>
  <si>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</si>
  <si>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</si>
  <si>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</si>
  <si>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</si>
  <si>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</si>
  <si>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</si>
  <si>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</si>
  <si>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</si>
  <si>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</si>
  <si>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</si>
  <si>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</si>
  <si>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</si>
  <si>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</si>
  <si>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</si>
  <si>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</si>
  <si>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</si>
  <si>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</si>
  <si>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</si>
  <si>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</si>
  <si>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</si>
  <si>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</si>
  <si>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</si>
  <si>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</si>
  <si>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</si>
  <si>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</si>
  <si>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</si>
  <si>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</si>
  <si>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</si>
  <si>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</si>
  <si>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</si>
  <si>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</si>
  <si>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</si>
  <si>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</si>
  <si>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</si>
  <si>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</si>
  <si>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</si>
  <si>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</si>
  <si>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</si>
  <si>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</si>
  <si>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</si>
  <si>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</si>
  <si>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</si>
  <si>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</si>
  <si>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</si>
  <si>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</si>
  <si>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</si>
  <si>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</si>
  <si>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</si>
  <si>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</si>
  <si>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</si>
  <si>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</si>
  <si>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</si>
  <si>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</si>
  <si>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</si>
  <si>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</si>
  <si>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</si>
  <si>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</si>
  <si>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</si>
  <si>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</si>
  <si>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</si>
  <si>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</si>
  <si>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</si>
  <si>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</si>
  <si>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</si>
  <si>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</si>
  <si>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</si>
  <si>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</si>
  <si>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</si>
  <si>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</si>
  <si>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</si>
  <si>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</si>
  <si>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</si>
  <si>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</si>
  <si>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</si>
  <si>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</si>
  <si>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</si>
  <si>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</si>
  <si>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</si>
  <si>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</si>
  <si>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</si>
  <si>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</si>
  <si>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</si>
  <si>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</si>
  <si>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</si>
  <si>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</si>
  <si>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</si>
  <si>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</si>
  <si>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</si>
  <si>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</si>
  <si>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</si>
  <si>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</si>
  <si>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</si>
  <si>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</si>
  <si>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</si>
  <si>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</si>
  <si>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</si>
  <si>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</si>
  <si>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</si>
  <si>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</si>
  <si>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</si>
  <si>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</si>
  <si>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</si>
  <si>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</si>
  <si>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</si>
  <si>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</si>
  <si>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</si>
  <si>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</si>
  <si>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</si>
  <si>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</si>
  <si>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</si>
  <si>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</si>
  <si>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</si>
  <si>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</si>
  <si>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</si>
  <si>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</si>
  <si>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</si>
  <si>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</si>
  <si>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</si>
  <si>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</si>
  <si>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</si>
  <si>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</si>
  <si>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</si>
  <si>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</si>
  <si>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</si>
  <si>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</si>
  <si>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</si>
  <si>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</si>
  <si>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</si>
  <si>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</si>
  <si>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</si>
  <si>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</si>
  <si>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</si>
  <si>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</si>
  <si>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</si>
  <si>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</si>
  <si>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</si>
  <si>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</si>
  <si>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</si>
  <si>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</si>
  <si>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</si>
  <si>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</si>
  <si>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</si>
  <si>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</si>
  <si>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</si>
  <si>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</si>
  <si>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</si>
  <si>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</si>
  <si>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</si>
  <si>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</si>
  <si>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</si>
  <si>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</si>
  <si>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</si>
  <si>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</si>
  <si>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</si>
  <si>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</si>
  <si>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</si>
  <si>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</si>
  <si>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</si>
  <si>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</si>
  <si>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</si>
  <si>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</si>
  <si>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</si>
  <si>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</si>
  <si>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</si>
  <si>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</si>
  <si>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</si>
  <si>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</si>
  <si>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</si>
  <si>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</si>
  <si>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</si>
  <si>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</si>
  <si>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</si>
  <si>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</si>
  <si>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</si>
  <si>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</si>
  <si>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</si>
  <si>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</si>
  <si>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</si>
  <si>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</si>
  <si>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</si>
  <si>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</si>
  <si>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</si>
  <si>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</si>
  <si>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</si>
  <si>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</si>
  <si>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</si>
  <si>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</si>
  <si>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</si>
  <si>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</si>
  <si>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</si>
  <si>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</si>
  <si>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</si>
  <si>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</si>
  <si>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</si>
  <si>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</si>
  <si>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</si>
  <si>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</si>
  <si>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</si>
  <si>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</si>
  <si>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</si>
  <si>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</si>
  <si>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</si>
  <si>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</si>
  <si>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</si>
  <si>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</si>
  <si>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</si>
  <si>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</si>
  <si>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</si>
  <si>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</si>
  <si>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</si>
  <si>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</si>
  <si>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</si>
  <si>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</si>
  <si>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</si>
  <si>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</si>
  <si>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</si>
  <si>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</si>
  <si>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</si>
  <si>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</si>
  <si>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</si>
  <si>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</si>
  <si>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</si>
  <si>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</si>
  <si>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</si>
  <si>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</si>
  <si>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</si>
  <si>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</si>
  <si>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</si>
  <si>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</si>
  <si>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</si>
  <si>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</si>
  <si>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</si>
  <si>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</si>
  <si>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</si>
  <si>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</si>
  <si>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</si>
  <si>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</si>
  <si>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</si>
  <si>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</si>
  <si>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</si>
  <si>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</si>
  <si>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</si>
  <si>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</si>
  <si>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</si>
  <si>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</si>
  <si>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</si>
  <si>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</si>
  <si>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</si>
  <si>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</si>
  <si>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</si>
  <si>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</si>
  <si>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</si>
  <si>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</si>
  <si>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</si>
  <si>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</si>
  <si>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</si>
  <si>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</si>
  <si>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</si>
  <si>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</si>
  <si>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</si>
  <si>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</si>
  <si>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</si>
  <si>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</si>
  <si>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</si>
  <si>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</si>
  <si>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</si>
  <si>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</si>
  <si>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</si>
  <si>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</si>
  <si>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</si>
  <si>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</si>
  <si>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</si>
  <si>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</si>
  <si>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</si>
  <si>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</si>
  <si>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</si>
  <si>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</si>
  <si>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</si>
  <si>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</si>
  <si>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</si>
  <si>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</si>
  <si>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</si>
  <si>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</si>
  <si>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</si>
  <si>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</si>
  <si>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</si>
  <si>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</si>
  <si>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</si>
  <si>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</si>
  <si>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</si>
  <si>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</si>
  <si>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</si>
  <si>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</si>
  <si>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</si>
  <si>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</si>
  <si>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</si>
  <si>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</si>
  <si>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</si>
  <si>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</si>
  <si>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</si>
  <si>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</si>
  <si>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</si>
  <si>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</si>
  <si>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</si>
  <si>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</si>
  <si>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</si>
  <si>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</si>
  <si>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</si>
  <si>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</si>
  <si>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</si>
  <si>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</si>
  <si>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</si>
  <si>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</si>
  <si>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</si>
  <si>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</si>
  <si>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</si>
  <si>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</si>
  <si>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</si>
  <si>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</si>
  <si>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</si>
  <si>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</si>
  <si>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</si>
  <si>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</si>
  <si>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</si>
  <si>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</si>
  <si>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</si>
  <si>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</si>
  <si>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</si>
  <si>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</si>
  <si>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</si>
  <si>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</si>
  <si>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</si>
  <si>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</si>
  <si>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</si>
  <si>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</si>
  <si>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</si>
  <si>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</si>
  <si>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</si>
  <si>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</si>
  <si>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</si>
  <si>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</si>
  <si>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</si>
  <si>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</si>
  <si>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</si>
  <si>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</si>
  <si>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</si>
  <si>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</si>
  <si>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</si>
  <si>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</si>
  <si>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</si>
  <si>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</si>
  <si>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</si>
  <si>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</si>
  <si>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</si>
  <si>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</si>
  <si>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</si>
  <si>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</si>
  <si>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</si>
  <si>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</si>
  <si>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</si>
  <si>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</si>
  <si>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</si>
  <si>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</si>
  <si>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</si>
  <si>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</si>
  <si>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</si>
  <si>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</si>
  <si>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</si>
  <si>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</si>
  <si>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</si>
  <si>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</si>
  <si>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</si>
  <si>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</si>
  <si>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</si>
  <si>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</si>
  <si>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</si>
  <si>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</si>
  <si>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</si>
  <si>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</si>
  <si>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</si>
  <si>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</si>
  <si>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</si>
  <si>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</si>
  <si>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</si>
  <si>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</si>
  <si>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</si>
  <si>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</si>
  <si>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</si>
  <si>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</si>
  <si>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</si>
  <si>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</si>
  <si>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</si>
  <si>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</si>
  <si>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</si>
  <si>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</si>
  <si>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</si>
  <si>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</si>
  <si>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</si>
  <si>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</si>
  <si>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</si>
  <si>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</si>
  <si>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</si>
  <si>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</si>
  <si>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</si>
  <si>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</si>
  <si>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</si>
  <si>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</si>
  <si>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</si>
  <si>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</si>
  <si>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</si>
  <si>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</si>
  <si>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</si>
  <si>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</si>
  <si>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</si>
  <si>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</si>
  <si>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</si>
  <si>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</si>
  <si>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</si>
  <si>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</si>
  <si>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</si>
  <si>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</si>
  <si>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</si>
  <si>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</si>
  <si>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</si>
  <si>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</si>
  <si>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</si>
  <si>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</si>
  <si>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</si>
  <si>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</si>
  <si>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</si>
  <si>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</si>
  <si>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</si>
  <si>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</si>
  <si>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</si>
  <si>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</si>
  <si>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</si>
  <si>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</si>
  <si>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</si>
  <si>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</si>
  <si>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</si>
  <si>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</si>
  <si>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</si>
  <si>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</si>
  <si>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</si>
  <si>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</si>
  <si>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</si>
  <si>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</si>
  <si>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</si>
  <si>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</si>
  <si>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</si>
  <si>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</si>
  <si>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</si>
  <si>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</si>
  <si>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</si>
  <si>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</si>
  <si>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</si>
  <si>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</si>
  <si>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</si>
  <si>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</si>
  <si>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</si>
  <si>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</si>
  <si>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</si>
  <si>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</si>
  <si>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</si>
  <si>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</si>
  <si>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</si>
  <si>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</si>
  <si>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</si>
  <si>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</si>
  <si>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</si>
  <si>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</si>
  <si>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</si>
  <si>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</si>
  <si>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</si>
  <si>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</si>
  <si>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</si>
  <si>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</si>
  <si>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</si>
  <si>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</si>
  <si>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</si>
  <si>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</si>
  <si>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</si>
  <si>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</si>
  <si>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</si>
  <si>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</si>
  <si>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</si>
  <si>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</si>
  <si>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</si>
  <si>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</si>
  <si>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</si>
  <si>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</si>
  <si>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</si>
  <si>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</si>
  <si>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</si>
  <si>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</si>
  <si>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</si>
  <si>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</si>
  <si>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</si>
  <si>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</si>
  <si>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</si>
  <si>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</si>
  <si>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</si>
  <si>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</si>
  <si>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</si>
  <si>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</si>
  <si>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</si>
  <si>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</si>
  <si>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</si>
  <si>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</si>
  <si>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</si>
  <si>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</si>
  <si>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</si>
  <si>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</si>
  <si>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</si>
  <si>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</si>
  <si>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</si>
  <si>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</si>
  <si>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</si>
  <si>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</si>
  <si>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</si>
  <si>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</si>
  <si>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</si>
  <si>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</si>
  <si>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</si>
  <si>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</si>
  <si>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</si>
  <si>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</si>
  <si>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</si>
  <si>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</si>
  <si>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</si>
  <si>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</si>
  <si>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</si>
  <si>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</si>
  <si>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</si>
  <si>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</si>
  <si>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</si>
  <si>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</si>
  <si>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</si>
  <si>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</si>
  <si>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</si>
  <si>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</si>
  <si>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</si>
  <si>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</si>
  <si>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</si>
  <si>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</si>
  <si>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</si>
  <si>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</si>
  <si>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</si>
  <si>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</si>
  <si>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</si>
  <si>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</si>
  <si>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</si>
  <si>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</si>
  <si>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</si>
  <si>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</si>
  <si>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</si>
  <si>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</si>
  <si>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</si>
  <si>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</si>
  <si>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</si>
  <si>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</si>
  <si>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</si>
  <si>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</si>
  <si>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</si>
  <si>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</si>
  <si>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</si>
  <si>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</si>
  <si>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</si>
  <si>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</si>
  <si>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</si>
  <si>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</si>
  <si>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</si>
  <si>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</si>
  <si>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</si>
  <si>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</si>
  <si>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</si>
  <si>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</si>
  <si>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</si>
  <si>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</si>
  <si>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</si>
  <si>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</si>
  <si>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</si>
  <si>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</si>
  <si>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</si>
  <si>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</si>
  <si>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</si>
  <si>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</si>
  <si>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</si>
  <si>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</si>
  <si>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</si>
  <si>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</si>
  <si>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</si>
  <si>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</si>
  <si>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</si>
  <si>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</si>
  <si>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</si>
  <si>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</si>
  <si>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</si>
  <si>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</si>
  <si>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</si>
  <si>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</si>
  <si>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</si>
  <si>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</si>
  <si>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</si>
  <si>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</si>
  <si>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</si>
  <si>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</si>
  <si>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</si>
  <si>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</si>
  <si>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</si>
  <si>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</si>
  <si>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</si>
  <si>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</si>
  <si>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</si>
  <si>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</si>
  <si>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</si>
  <si>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</si>
  <si>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</si>
  <si>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</si>
  <si>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</si>
  <si>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</si>
  <si>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</si>
  <si>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</si>
  <si>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</si>
  <si>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</si>
  <si>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</si>
  <si>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</si>
  <si>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</si>
  <si>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</si>
  <si>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</si>
  <si>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</si>
  <si>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</si>
  <si>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</si>
  <si>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</si>
  <si>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</si>
  <si>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</si>
  <si>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</si>
  <si>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</si>
  <si>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</si>
  <si>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</si>
  <si>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</si>
  <si>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</si>
  <si>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</si>
  <si>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</si>
  <si>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</si>
  <si>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</si>
  <si>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</si>
  <si>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</si>
  <si>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</si>
  <si>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</si>
  <si>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</si>
  <si>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</si>
  <si>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</si>
  <si>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</si>
  <si>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</si>
  <si>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</si>
  <si>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</si>
  <si>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</si>
  <si>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</si>
  <si>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</si>
  <si>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</si>
  <si>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</si>
  <si>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</si>
  <si>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</si>
  <si>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</si>
  <si>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</si>
  <si>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</si>
  <si>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</si>
  <si>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</si>
  <si>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</si>
  <si>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</si>
  <si>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</si>
  <si>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</si>
  <si>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</si>
  <si>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</si>
  <si>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</si>
  <si>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</si>
  <si>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</si>
  <si>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</si>
  <si>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</si>
  <si>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</si>
  <si>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</si>
  <si>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</si>
  <si>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</si>
  <si>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</si>
  <si>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</si>
  <si>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</si>
  <si>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</si>
  <si>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</si>
  <si>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</si>
  <si>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</si>
  <si>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</si>
  <si>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</si>
  <si>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</si>
  <si>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</si>
  <si>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</si>
  <si>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</si>
  <si>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</si>
  <si>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</si>
  <si>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</si>
  <si>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</si>
  <si>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</si>
  <si>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</si>
  <si>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</si>
  <si>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</si>
  <si>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</si>
  <si>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</si>
  <si>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</si>
  <si>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</si>
  <si>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</si>
  <si>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</si>
  <si>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</si>
  <si>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</si>
  <si>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</si>
  <si>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</si>
  <si>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</si>
  <si>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</si>
  <si>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</si>
  <si>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</si>
  <si>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</si>
  <si>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</si>
  <si>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</si>
  <si>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</si>
  <si>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</si>
  <si>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</si>
  <si>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</si>
  <si>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</si>
  <si>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</si>
  <si>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</si>
  <si>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</si>
  <si>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</si>
  <si>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</si>
  <si>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</si>
  <si>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</si>
  <si>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</si>
  <si>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</si>
  <si>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</si>
  <si>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</si>
  <si>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</si>
  <si>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</si>
  <si>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</si>
  <si>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</si>
  <si>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</si>
  <si>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</si>
  <si>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</si>
  <si>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</si>
  <si>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</si>
  <si>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</si>
  <si>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</si>
  <si>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</si>
  <si>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</si>
  <si>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</si>
  <si>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</si>
  <si>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</si>
  <si>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</si>
  <si>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</si>
  <si>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</si>
  <si>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</si>
  <si>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</si>
  <si>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</si>
  <si>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</si>
  <si>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</si>
  <si>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</si>
  <si>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</si>
  <si>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</si>
  <si>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</si>
  <si>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</si>
  <si>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</si>
  <si>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</si>
  <si>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</si>
  <si>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</si>
  <si>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</si>
  <si>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</si>
  <si>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</si>
  <si>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</si>
  <si>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</si>
  <si>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</si>
  <si>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</si>
  <si>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</si>
  <si>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</si>
  <si>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</si>
  <si>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</si>
  <si>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</si>
  <si>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</si>
  <si>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</si>
  <si>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</si>
  <si>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</si>
  <si>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</si>
  <si>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</si>
  <si>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</si>
  <si>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</si>
  <si>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</si>
  <si>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</si>
  <si>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</si>
  <si>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</si>
  <si>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</si>
  <si>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</si>
  <si>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</si>
  <si>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</si>
  <si>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</si>
  <si>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</si>
  <si>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</si>
  <si>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</si>
  <si>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</si>
  <si>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</si>
  <si>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</si>
  <si>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</si>
  <si>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</si>
  <si>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</si>
  <si>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</si>
  <si>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</si>
  <si>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</si>
  <si>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</si>
  <si>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</si>
  <si>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</si>
  <si>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</si>
  <si>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</si>
  <si>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</si>
  <si>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</si>
  <si>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</si>
  <si>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</si>
  <si>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</si>
  <si>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</si>
  <si>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</si>
  <si>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</si>
  <si>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</si>
  <si>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</si>
  <si>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</si>
  <si>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</si>
  <si>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</si>
  <si>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</si>
  <si>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</si>
  <si>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</si>
  <si>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</si>
  <si>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</si>
  <si>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</si>
  <si>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</si>
  <si>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</si>
  <si>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</si>
  <si>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</si>
  <si>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</si>
  <si>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</si>
  <si>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</si>
  <si>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</si>
  <si>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</si>
  <si>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</si>
  <si>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</si>
  <si>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</si>
  <si>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</si>
  <si>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</si>
  <si>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</si>
  <si>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</si>
  <si>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</si>
  <si>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</si>
  <si>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</si>
  <si>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</si>
  <si>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</si>
  <si>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</si>
  <si>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</si>
  <si>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</si>
  <si>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</si>
  <si>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</si>
  <si>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</si>
  <si>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</si>
  <si>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</si>
  <si>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</si>
  <si>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</si>
  <si>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</si>
  <si>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</si>
  <si>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</si>
  <si>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</si>
  <si>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</si>
  <si>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</si>
  <si>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</si>
  <si>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</si>
  <si>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</si>
  <si>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</si>
  <si>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</si>
  <si>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</si>
  <si>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</si>
  <si>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</si>
  <si>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</si>
  <si>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</si>
  <si>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</si>
  <si>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</si>
  <si>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</si>
  <si>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</si>
  <si>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</si>
  <si>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</si>
  <si>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</si>
  <si>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</si>
  <si>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</si>
  <si>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</si>
  <si>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</si>
  <si>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</si>
  <si>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</si>
  <si>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</si>
  <si>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</si>
  <si>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</si>
  <si>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</si>
  <si>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</si>
  <si>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</si>
  <si>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</si>
  <si>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</si>
  <si>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</si>
  <si>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</si>
  <si>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</si>
  <si>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</si>
  <si>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</si>
  <si>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</si>
  <si>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</si>
  <si>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</si>
  <si>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</si>
  <si>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</si>
  <si>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</si>
  <si>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</si>
  <si>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</si>
  <si>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</si>
  <si>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</si>
  <si>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</si>
  <si>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</si>
  <si>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</si>
  <si>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</si>
  <si>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</si>
  <si>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</si>
  <si>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</si>
  <si>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</si>
  <si>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</si>
  <si>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</si>
  <si>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</si>
  <si>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</si>
  <si>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</si>
  <si>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</si>
  <si>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</si>
  <si>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</si>
  <si>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</si>
  <si>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</si>
  <si>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</si>
  <si>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</si>
  <si>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</si>
  <si>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</si>
  <si>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</si>
  <si>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</si>
  <si>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</si>
  <si>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</si>
  <si>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</si>
  <si>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</si>
  <si>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</si>
  <si>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</si>
  <si>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</si>
  <si>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</si>
  <si>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</si>
  <si>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</si>
  <si>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</si>
  <si>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</si>
  <si>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</si>
  <si>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</si>
  <si>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</si>
  <si>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</si>
  <si>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</si>
  <si>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</si>
  <si>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</si>
  <si>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</si>
  <si>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</si>
  <si>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</si>
  <si>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</si>
  <si>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</si>
  <si>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</si>
  <si>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</si>
  <si>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</si>
  <si>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</si>
  <si>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</si>
  <si>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</si>
  <si>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</si>
  <si>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</si>
  <si>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</si>
  <si>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</si>
  <si>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</si>
  <si>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</si>
  <si>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</si>
  <si>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</si>
  <si>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</si>
  <si>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</si>
  <si>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</si>
  <si>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</si>
  <si>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</si>
  <si>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</si>
  <si>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</si>
  <si>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</si>
  <si>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</si>
  <si>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</si>
  <si>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</si>
  <si>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</si>
  <si>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</si>
  <si>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</si>
  <si>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</si>
  <si>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</si>
  <si>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</si>
  <si>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</si>
  <si>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</si>
  <si>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</si>
  <si>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</si>
  <si>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</si>
  <si>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</si>
  <si>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</si>
  <si>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</si>
  <si>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</si>
  <si>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</si>
  <si>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</si>
  <si>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</si>
  <si>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</si>
  <si>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</si>
  <si>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</si>
  <si>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</si>
  <si>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</si>
  <si>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</si>
  <si>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</si>
  <si>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</si>
  <si>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</si>
  <si>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</si>
  <si>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</si>
  <si>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</si>
  <si>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</si>
  <si>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</si>
  <si>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</si>
  <si>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</si>
  <si>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</si>
  <si>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</si>
  <si>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</si>
  <si>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</si>
  <si>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</si>
  <si>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</si>
  <si>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</si>
  <si>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</si>
  <si>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</si>
  <si>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</si>
  <si>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</si>
  <si>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</si>
  <si>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</si>
  <si>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</si>
  <si>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</si>
  <si>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</si>
  <si>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</si>
  <si>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</si>
  <si>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</si>
  <si>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</si>
  <si>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</si>
  <si>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</si>
  <si>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</si>
  <si>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</si>
  <si>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</si>
  <si>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</si>
  <si>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</si>
  <si>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</si>
  <si>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</si>
  <si>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</si>
  <si>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</si>
  <si>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</si>
  <si>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</si>
  <si>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</si>
  <si>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</si>
  <si>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</si>
  <si>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</si>
  <si>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</si>
  <si>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</si>
  <si>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</si>
  <si>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</si>
  <si>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</si>
  <si>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</si>
  <si>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</si>
  <si>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</si>
  <si>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</si>
  <si>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</si>
  <si>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</si>
  <si>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</si>
  <si>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</si>
  <si>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</si>
  <si>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</si>
  <si>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</si>
  <si>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</si>
  <si>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</si>
  <si>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</si>
  <si>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</si>
  <si>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</si>
  <si>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</si>
  <si>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</si>
  <si>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</si>
  <si>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</si>
  <si>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</si>
  <si>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</si>
  <si>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</si>
  <si>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</si>
  <si>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</si>
  <si>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</si>
  <si>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</si>
  <si>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</si>
  <si>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</si>
  <si>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</si>
  <si>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</si>
  <si>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</si>
  <si>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</si>
  <si>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</si>
  <si>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</si>
  <si>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</si>
  <si>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</si>
  <si>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</si>
  <si>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</si>
  <si>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</si>
  <si>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</si>
  <si>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</si>
  <si>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</si>
  <si>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</si>
  <si>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</si>
  <si>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</si>
  <si>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</si>
  <si>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</si>
  <si>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</si>
  <si>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</si>
  <si>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</si>
  <si>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</si>
  <si>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</si>
  <si>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</si>
  <si>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</si>
  <si>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</si>
  <si>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</si>
  <si>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</si>
  <si>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</si>
  <si>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</si>
  <si>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</si>
  <si>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</si>
  <si>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</si>
  <si>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</si>
  <si>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</si>
  <si>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</si>
  <si>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</si>
  <si>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</si>
  <si>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</si>
  <si>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</si>
  <si>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</si>
  <si>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</si>
  <si>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</si>
  <si>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</si>
  <si>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</si>
  <si>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</si>
  <si>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</si>
  <si>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</si>
  <si>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</si>
  <si>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</si>
  <si>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</si>
  <si>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</si>
  <si>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</si>
  <si>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</si>
  <si>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</si>
  <si>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</si>
  <si>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</si>
  <si>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</si>
  <si>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</si>
  <si>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</si>
  <si>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</si>
  <si>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</si>
  <si>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</si>
  <si>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</si>
  <si>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</si>
  <si>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</si>
  <si>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</si>
  <si>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</si>
  <si>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</si>
  <si>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</si>
  <si>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</si>
  <si>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</si>
  <si>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</si>
  <si>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</si>
  <si>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</si>
  <si>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</si>
  <si>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</si>
  <si>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</si>
  <si>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</si>
  <si>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</si>
  <si>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</si>
  <si>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</si>
  <si>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</si>
  <si>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</si>
  <si>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</si>
  <si>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</si>
  <si>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</si>
  <si>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</si>
  <si>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</si>
  <si>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</si>
  <si>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</si>
  <si>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</si>
  <si>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</si>
  <si>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</si>
  <si>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</si>
  <si>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</si>
  <si>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</si>
  <si>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</si>
  <si>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</si>
  <si>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</si>
  <si>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</si>
  <si>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</si>
  <si>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</si>
  <si>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</si>
  <si>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</si>
  <si>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</si>
  <si>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</si>
  <si>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</si>
  <si>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</si>
  <si>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</si>
  <si>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</si>
  <si>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</si>
  <si>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</si>
  <si>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</si>
  <si>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</si>
  <si>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</si>
  <si>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</si>
  <si>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</si>
  <si>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</si>
  <si>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</si>
  <si>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</si>
  <si>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</si>
  <si>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</si>
  <si>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</si>
  <si>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</si>
  <si>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</si>
  <si>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</si>
  <si>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</si>
  <si>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</si>
  <si>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</si>
  <si>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</si>
  <si>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</si>
  <si>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</si>
  <si>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</si>
  <si>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</si>
  <si>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</si>
  <si>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</si>
  <si>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</si>
  <si>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</si>
  <si>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</si>
  <si>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</si>
  <si>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</si>
  <si>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</si>
  <si>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</si>
  <si>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</si>
  <si>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</si>
  <si>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</si>
  <si>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</si>
  <si>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</si>
  <si>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</si>
  <si>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</si>
  <si>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</si>
  <si>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</si>
  <si>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</si>
  <si>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</si>
  <si>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</si>
  <si>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</si>
  <si>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</si>
  <si>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</si>
  <si>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</si>
  <si>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</si>
  <si>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</si>
  <si>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</si>
  <si>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</si>
  <si>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PCM-20251122-00000912</t>
  </si>
  <si>
    <t>ETA 40min</t>
  </si>
  <si>
    <t>PCM-20251122-00000788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</si>
  <si>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</si>
  <si>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</si>
  <si>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</si>
  <si>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</si>
  <si>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</si>
  <si>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</si>
  <si>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</si>
  <si>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</si>
  <si>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</si>
  <si>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</si>
  <si>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</si>
  <si>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</si>
  <si>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</si>
  <si>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</si>
  <si>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</si>
  <si>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</si>
  <si>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</si>
  <si>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</si>
  <si>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</si>
  <si>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</si>
  <si>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</si>
  <si>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</si>
  <si>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</si>
  <si>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</si>
  <si>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</si>
  <si>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</si>
  <si>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</si>
  <si>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</si>
  <si>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</si>
  <si>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</si>
  <si>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</si>
  <si>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</si>
  <si>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</si>
  <si>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</si>
  <si>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</si>
  <si>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</si>
  <si>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</si>
  <si>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</si>
  <si>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</si>
  <si>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</si>
  <si>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</si>
  <si>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</si>
  <si>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</si>
  <si>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</si>
  <si>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</si>
  <si>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</si>
  <si>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</si>
  <si>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</si>
  <si>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</si>
  <si>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</si>
  <si>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</si>
  <si>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</si>
  <si>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</si>
  <si>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</si>
  <si>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</si>
  <si>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</si>
  <si>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</si>
  <si>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</si>
  <si>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</si>
  <si>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</si>
  <si>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</si>
  <si>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</si>
  <si>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</si>
  <si>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</si>
  <si>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</si>
  <si>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</si>
  <si>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</si>
  <si>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</si>
  <si>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</si>
  <si>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</si>
  <si>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</si>
  <si>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</si>
  <si>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</si>
  <si>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</si>
  <si>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</si>
  <si>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</si>
  <si>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</si>
  <si>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</si>
  <si>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</si>
  <si>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</si>
  <si>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</si>
  <si>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</si>
  <si>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</si>
  <si>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</si>
  <si>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</si>
  <si>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PCM-20251122-00000774</t>
  </si>
  <si>
    <t>ETA 10 mins</t>
  </si>
  <si>
    <t>PCM-20251122-00000975</t>
  </si>
  <si>
    <t>ETA 90 mins</t>
  </si>
  <si>
    <t>No PCM</t>
  </si>
  <si>
    <t>ETA 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</si>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</sst>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0" totalsRowShown="0" headerRowDxfId="31" dataDxfId="30" headerRowBorderDxfId="28" tableBorderDxfId="29">
  <autoFilter ref="A1:L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F10" sqref="F10"/>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320.71021030092379</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0.1772010416680132</v>
      </c>
      <c r="H3" s="143">
        <v>45983.577280092592</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15878</v>
      </c>
      <c r="E4" s="63" t="s">
        <v>39021</v>
      </c>
      <c r="F4" s="150">
        <v>45983.582071759258</v>
      </c>
      <c r="G4" s="149">
        <f ca="1">IFERROR(NOW()-F4,"-")</f>
        <v>7.6564467592106666E-2</v>
      </c>
      <c r="H4" s="143">
        <v>45983.577199074076</v>
      </c>
      <c r="I4" s="141" t="str">
        <f>IFERROR(VLOOKUP(D4,DB!A:F,6,0),"")</f>
        <v>Generator-SG</v>
      </c>
      <c r="J4" s="141" t="str">
        <f>IFERROR(VLOOKUP(D4,DB!A:G,7,0),"")</f>
        <v>Vandalized</v>
      </c>
      <c r="K4" s="145" t="s">
        <v>39026</v>
      </c>
      <c r="L4" s="146" t="str">
        <f>IFERROR(VLOOKUP(D4,DB!A:I,9,0),"")</f>
        <v>Latis</v>
      </c>
    </row>
    <row r="5" spans="1:15" ht="15" customHeight="1">
      <c r="A5" s="151" t="s">
        <v>39027</v>
      </c>
      <c r="B5" s="141" t="str">
        <f>IFERROR(VLOOKUP(D5,DB!A:K,11,0),"")</f>
        <v>R1</v>
      </c>
      <c r="C5" s="141">
        <v>4</v>
      </c>
      <c r="D5" s="133" t="s">
        <v>9278</v>
      </c>
      <c r="E5" s="63" t="s">
        <v>39021</v>
      </c>
      <c r="F5" s="150">
        <v>45983.582071759258</v>
      </c>
      <c r="G5" s="149">
        <f ca="1">IFERROR(NOW()-F5,"-")</f>
        <v>7.6564467592106666E-2</v>
      </c>
      <c r="H5" s="143">
        <v>45983.525208333333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45983.65863622685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45983.65863622685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45983.65863622685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45983.65863622685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45983.65863622685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45983.65863622685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45983.65863622685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45983.65863622685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45983.65863622685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45983.65863622685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45983.65863622685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45983.65863622685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45983.65863622685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45983.65863622685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45983.65863622685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45983.65863622685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45983.65863622685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45983.65863622685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45983.65863622685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45983.65863622685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45983.65863622685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45983.65863622685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45983.65863622685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45983.65863622685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45983.65863622685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45983.65863622685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45983.65863622685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45983.65863622685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45983.65863622685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45983.65863622685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45983.65863622685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45983.65863622685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45983.65863622685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45983.65863622685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45983.65863622685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45983.65863622685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45983.65863622685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45983.65863622685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45983.65863622685</v>
      </c>
      <c r="H44" s="143"/>
      <c r="I44" s="141" t="str">
        <f>IFERROR(VLOOKUP(D44,DB!A:F,6,0),"")</f>
        <v/>
      </c>
      <c r="J44" s="141" t="str">
        <f>IFERROR(VLOOKUP(D44,DB!A:G,7,0),"")</f>
        <v/>
      </c>
      <c r="K44" s="145"/>
      <c r="L44" s="146" t="str">
        <f>IFERROR(VLOOKUP(D44,DB!A:I,9,0),"")</f>
        <v/>
      </c>
    </row>
    <row r="45" spans="1:12" ht="15" customHeight="1">
      <c r="A45" s="147"/>
      <c r="B45" s="134" t="str">
        <f>IFERROR(VLOOKUP(D45,DB!A:K,11,0),"")</f>
        <v/>
      </c>
      <c r="C45" s="134"/>
      <c r="D45" s="148"/>
      <c r="E45" s="135"/>
      <c r="F45" s="136"/>
      <c r="G45" s="137">
        <f ca="1">IFERROR(NOW()-F45,"-")</f>
        <v>45983.65863622685</v>
      </c>
      <c r="H45" s="136"/>
      <c r="I45" s="134" t="str">
        <f>IFERROR(VLOOKUP(D45,DB!A:F,6,0),"")</f>
        <v/>
      </c>
      <c r="J45" s="134" t="str">
        <f>IFERROR(VLOOKUP(D45,DB!A:G,7,0),"")</f>
        <v/>
      </c>
      <c r="K45" s="138"/>
      <c r="L45" s="139" t="str">
        <f>IFERROR(VLOOKUP(D45,DB!A:I,9,0),"")</f>
        <v/>
      </c>
    </row>
  </sheetData>
  <customSheetViews>
    <customSheetView guid="{F6042A99-DD27-4453-835D-0834D95730CC}" filter="1" showAutoFilter="1">
      <pageMargins left="0" right="0" top="0" bottom="0" header="0" footer="0"/>
      <autoFilter ref="B1:M1" xr:uid="{12512622-17C2-4AFC-B091-A7342EE66F52}"/>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tabSelected="1" workbookViewId="0">
      <pane ySplit="1" topLeftCell="A4"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158.65879826388846</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45983.65863622685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45983.65863622685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45983.65863622685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45983.65863622685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45983.65863622685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45983.65863622685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45983.65863622685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45983.65863622685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45983.65863622685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45983.65863622685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45983.65863622685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45983.65863622685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45983.65863622685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45983.65863622685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45983.65863622685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45983.65863622685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45983.65863622685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45983.65863622685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45983.65863622685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45983.65863622685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45983.65863622685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45983.65863622685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45983.65863622685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45983.65863622685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45983.65863622685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45983.65863622685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45983.65863622685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45983.65863622685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45983.65863622685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45983.65863622685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45983.65863622685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45983.65863622685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45983.65863622685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45983.65863622685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45983.65863622685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45983.65863622685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45983.65863622685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45983.65863622685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45983.65863622685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45983.65863622685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45983.65863622685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45983.65863622685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45983.65863622685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45983.65863622685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45983.65863622685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45983.65863622685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45983.65863622685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45983.65863622685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45983.65863622685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45983.65863622685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45983.65863622685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45983.65863622685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45983.65863622685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45983.65863622685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45983.65863622685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45983.65863622685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45983.65863622685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45983.65863622685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45983.65863622685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45983.65863622685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45983.65863622685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45983.65863622685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45983.65863622685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45983.65863622685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45983.65863622685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45983.65863622685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45983.65863622685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45983.65863622685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45983.65863622685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45983.65863622685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45983.65863622685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45983.65863622685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45983.65863622685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45983.65863622685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45983.65863622685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45983.65863622685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45983.65863622685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45983.65863622685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45983.65863622685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45983.65863622685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45983.65863622685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45983.65863622685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45983.65863622685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45983.65863622685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45983.65863622685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45983.65863622685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45983.65863622685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45983.65863622685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45983.65863622685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45983.65863622685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45983.65863622685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45983.65863622685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45983.65863622685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45983.65863622685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45983.65863622685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45983.65863622685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45983.65863622685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45983.65863622685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45983.65863622685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45983.65863622685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45983.65863622685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45983.65863622685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45983.65863622685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45983.65863622685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45983.65863622685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45983.65863622685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45983.65863622685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45983.65863622685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45983.65863622685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45983.65863622685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45983.65863622685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45983.65863622685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45983.65863622685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45983.65863622685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45983.65863622685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45983.65863622685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45983.65863622685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45983.65863622685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45983.65863622685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45983.65863622685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45983.65863622685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45983.65863622685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45983.65863622685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45983.65863622685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45983.65863622685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45983.65863622685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45983.65863622685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45983.65863622685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45983.65863622685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45983.65863622685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45983.65863622685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45983.65863622685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45983.65863622685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45983.65863622685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45983.65863622685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45983.65863622685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45983.65863622685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45983.65863622685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45983.65863622685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45983.65863622685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45983.65863622685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45983.65863622685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45983.65863622685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45983.65863622685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45983.65863622685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45983.65863622685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45983.65863622685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45983.65863622685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45983.65863622685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45983.65863622685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45983.65863622685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45983.65863622685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45983.65863622685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45983.65863622685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45983.65863622685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45983.65863622685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7" sqref="D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5" ca="1" si="0">IFERROR(NOW()-F2,"-")</f>
        <v>45983.65863622685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45983.65863622685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45983.65863622685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45983.65863622685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45983.65863622685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45983.65863622685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45983.65863622685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45983.65863622685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45983.65863622685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45983.65863622685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45983.65863622685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45983.65863622685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45983.65863622685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45983.65863622685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45983.65863622685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45983.65863622685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45983.65863622685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45983.65863622685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45983.65863622685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45983.65863622685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45983.65863622685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45983.65863622685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45983.65863622685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45983.65863622685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45983.65863622685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45983.65863622685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45983.65863622685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45983.65863622685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45983.65863622685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45983.65863622685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45983.65863622685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45983.65863622685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45983.65863622685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45983.65863622685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45983.65863622685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45983.65863622685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45983.65863622685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45983.65863622685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45983.65863622685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45983.65863622685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45983.65863622685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45983.65863622685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45983.65863622685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45983.65863622685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45983.65863622685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45983.65863622685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45983.65863622685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45983.65863622685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45983.65863622685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45983.65863622685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45983.65863622685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45983.65863622685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45983.65863622685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45983.65863622685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45983.65863622685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45983.65863622685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45983.65863622685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45983.65863622685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45983.65863622685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45983.65863622685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45983.65863622685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45983.65863622685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45983.65863622685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45983.65863622685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45983.65863622685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45983.65863622685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45983.65863622685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45983.65863622685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45983.65863622685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45983.65863622685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45983.65863622685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45983.65863622685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45983.65863622685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45983.65863622685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45983.65863622685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45983.65863622685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45983.65863622685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45983.65863622685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45983.65863622685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45983.65863622685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45983.65863622685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45983.65863622685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45983.65863622685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45983.65863622685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45983.65863622685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45983.65863622685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45983.65863622685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45983.65863622685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45983.65863622685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45983.65863622685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45983.65863622685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45983.65863622685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45983.65863622685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45983.65863622685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45983.65863622685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45983.65863622685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45983.65863622685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45983.65863622685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45983.65863622685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45983.65863622685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45983.65863622685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45983.65863622685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45983.65863622685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45983.65863622685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45983.65863622685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45983.65863622685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45983.65863622685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45983.65863622685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45983.65863622685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45983.65863622685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45983.65863622685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45983.65863622685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45983.65863622685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45983.65863622685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45983.65863622685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45983.65863622685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45983.65863622685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45983.65863622685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45983.65863622685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45983.65863622685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45983.65863622685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45983.65863622685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45983.65863622685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45983.65863622685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45983.65863622685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45983.65863622685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45983.65863622685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45983.65863622685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45983.65863622685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45983.65863622685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45983.65863622685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45983.65863622685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45983.65863622685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45983.65863622685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45983.65863622685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45983.65863622685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45983.65863622685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45983.65863622685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45983.65863622685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45983.65863622685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45983.65863622685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45983.65863622685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45983.65863622685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45983.65863622685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45983.65863622685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45983.65863622685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45983.65863622685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45983.65863622685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45983.65863622685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45983.65863622685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45983.65863622685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45983.65863622685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45983.65863622685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45983.65863622685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45983.65863622685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45983.65863622685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45983.65863622685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45983.65863622685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45983.65863622685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45983.65863622685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45983.65863622685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45983.65863622685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45983.65863622685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45983.65863622685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45983.65863622685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45983.65863622685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45983.65863622685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45983.65863622685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45983.65863622685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45983.65863622685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45983.65863622685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45983.65863622685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45983.65863622685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45983.65863622685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45983.65863622685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45983.65863622685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45983.65863622685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45983.65863622685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45983.65863622685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45983.65863622685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45983.65863622685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45983.65863622685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45983.65863622685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45983.65863622685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45983.65863622685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45983.65863622685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45983.65863622685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45983.65863622685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45983.65863622685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45983.65863622685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45983.65863622685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45983.65863622685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45983.65863622685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45983.65863622685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45983.65863622685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45983.65863622685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45983.65863622685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45983.65863622685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45983.65863622685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45983.65863622685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45983.65863622685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45983.65863622685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45983.65863622685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45983.65863622685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45983.65863622685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45983.65863622685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45983.65863622685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45983.65863622685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45983.65863622685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45983.65863622685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45983.65863622685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45983.65863622685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45983.65863622685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45983.65863622685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45983.65863622685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45983.65863622685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45983.65863622685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45983.65863622685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45983.65863622685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45983.65863622685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45983.65863622685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45983.65863622685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45983.65863622685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45983.65863622685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45983.65863622685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45983.65863622685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45983.65863622685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45983.65863622685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45983.65863622685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45983.65863622685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45983.65863622685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45983.65863622685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45983.65863622685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45983.65863622685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45983.65863622685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45983.65863622685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45983.65863622685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45983.65863622685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45983.65863622685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45983.65863622685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45983.65863622685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45983.65863622685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45983.65863622685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45983.65863622685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45983.65863622685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45983.65863622685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45983.65863622685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45983.65863622685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45983.65863622685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45983.65863622685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45983.65863622685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45983.65863622685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45983.65863622685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45983.65863622685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45983.65863622685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45983.65863622685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45983.65863622685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45983.65863622685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45983.65863622685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45983.65863622685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45983.65863622685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45983.65863622685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45983.65863622685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45983.65863622685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45983.65863622685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45983.65863622685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45983.65863622685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45983.65863622685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45983.65863622685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45983.65863622685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45983.65863622685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45983.65863622685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45983.65863622685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45983.65863622685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45983.65863622685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45983.65863622685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45983.65863622685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45983.65863622685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45983.65863622685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45983.65863622685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45983.65863622685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45983.65863622685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45983.65863622685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45983.65863622685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45983.65863622685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45983.65863622685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45983.65863622685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45983.65863622685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45983.65863622685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45983.65863622685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45983.65863622685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45983.65863622685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45983.65863622685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45983.65863622685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45983.65863622685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45983.65863622685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45983.65863622685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45983.65863622685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45983.65863622685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45983.65863622685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45983.65863622685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45983.65863622685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45983.65863622685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45983.65863622685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45983.65863622685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45983.65863622685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45983.65863622685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45983.65863622685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45983.65863622685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45983.65863622685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45983.65863622685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45983.65863622685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45983.65863622685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45983.65863622685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45983.65863622685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45983.65863622685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45983.65863622685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45983.65863622685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45983.65863622685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45983.65863622685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45983.65863622685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45983.65863622685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45983.65863622685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45983.65863622685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45983.65863622685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45983.65863622685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45983.65863622685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45983.65863622685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45983.65863622685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45983.65863622685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45983.65863622685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45983.65863622685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45983.65863622685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45983.65863622685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45983.65863622685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45983.65863622685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45983.65863622685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45983.65863622685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45983.65863622685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45983.65863622685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45983.65863622685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45983.65863622685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45983.65863622685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45983.65863622685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45983.65863622685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45983.65863622685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45983.65863622685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45983.65863622685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45983.65863622685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45983.65863622685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45983.65863622685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45983.65863622685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45983.65863622685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45983.65863622685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45983.65863622685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45983.65863622685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45983.65863622685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45983.65863622685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45983.65863622685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45983.65863622685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45983.65863622685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45983.65863622685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45983.65863622685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45983.65863622685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45983.65863622685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45983.65863622685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45983.65863622685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45983.65863622685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45983.65863622685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45983.65863622685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45983.65863622685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45983.65863622685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45983.65863622685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45983.65863622685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45983.65863622685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45983.65863622685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45983.65863622685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45983.65863622685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45983.65863622685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45983.65863622685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45983.65863622685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45983.65863622685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45983.65863622685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45983.65863622685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45983.65863622685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45983.65863622685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45983.65863622685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45983.65863622685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45983.65863622685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45983.65863622685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45983.65863622685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45983.65863622685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45983.65863622685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45983.65863622685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45983.65863622685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45983.65863622685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45983.65863622685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45983.65863622685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45983.65863622685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45983.65863622685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45983.65863622685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45983.65863622685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45983.65863622685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45983.65863622685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45983.65863622685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45983.65863622685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45983.65863622685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45983.65863622685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45983.65863622685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45983.65863622685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45983.65863622685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45983.65863622685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45983.65863622685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45983.65863622685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45983.65863622685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45983.65863622685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45983.65863622685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45983.65863622685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45983.65863622685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45983.65863622685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45983.65863622685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45983.65863622685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45983.65863622685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45983.65863622685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45983.65863622685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45983.65863622685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45983.65863622685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45983.65863622685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45983.65863622685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45983.65863622685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45983.65863622685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45983.65863622685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45983.65863622685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45983.65863622685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45983.65863622685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45983.65863622685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45983.65863622685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45983.65863622685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45983.65863622685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45983.65863622685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45983.65863622685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45983.65863622685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45983.65863622685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45983.65863622685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45983.65863622685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45983.65863622685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45983.65863622685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45983.65863622685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45983.65863622685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45983.65863622685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45983.65863622685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45983.65863622685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45983.65863622685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45983.65863622685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45983.65863622685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45983.65863622685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45983.65863622685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45983.65863622685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45983.65863622685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45983.65863622685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45983.65863622685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45983.65863622685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45983.65863622685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45983.65863622685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45983.65863622685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45983.65863622685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45983.65863622685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45983.65863622685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45983.65863622685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45983.65863622685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45983.65863622685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45983.65863622685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45983.65863622685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45983.65863622685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45983.65863622685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45983.65863622685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45983.65863622685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45983.65863622685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45983.65863622685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45983.65863622685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45983.65863622685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45983.65863622685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45983.65863622685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45983.65863622685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45983.65863622685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45983.65863622685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45983.65863622685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45983.65863622685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45983.65863622685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45983.65863622685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45983.65863622685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45983.65863622685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45983.65863622685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45983.65863622685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45983.65863622685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45983.65863622685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45983.65863622685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45983.65863622685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45983.65863622685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45983.65863622685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45983.65863622685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45983.65863622685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45983.65863622685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45983.65863622685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45983.65863622685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45983.65863622685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45983.65863622685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45983.65863622685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45983.65863622685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45983.65863622685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45983.65863622685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45983.65863622685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45983.65863622685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45983.65863622685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45983.65863622685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45983.65863622685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45983.65863622685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45983.65863622685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45983.65863622685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45983.65863622685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45983.65863622685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45983.65863622685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45983.65863622685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45983.65863622685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45983.65863622685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45983.65863622685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45983.65863622685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45983.65863622685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45983.65863622685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45983.65863622685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45983.65863622685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45983.65863622685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45983.65863622685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45983.65863622685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45983.65863622685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45983.65863622685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45983.65863622685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45983.65863622685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45983.65863622685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45983.65863622685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45983.65863622685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45983.65863622685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45983.65863622685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45983.65863622685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45983.65863622685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45983.65863622685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45983.65863622685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45983.65863622685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45983.65863622685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45983.65863622685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45983.65863622685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45983.65863622685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45983.65863622685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45983.65863622685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45983.65863622685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45983.65863622685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45983.65863622685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45983.65863622685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45983.65863622685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45983.65863622685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45983.65863622685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45983.65863622685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45983.65863622685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45983.65863622685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45983.65863622685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45983.65863622685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45983.65863622685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45983.65863622685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45983.65863622685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45983.65863622685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45983.65863622685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45983.65863622685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45983.65863622685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45983.65863622685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45983.65863622685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45983.65863622685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45983.65863622685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45983.65863622685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45983.65863622685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45983.65863622685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45983.65863622685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45983.65863622685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45983.65863622685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45983.65863622685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45983.65863622685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45983.65863622685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45983.65863622685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45983.65863622685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45983.65863622685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45983.65863622685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45983.65863622685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45983.65863622685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45983.65863622685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45983.65863622685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45983.65863622685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45983.65863622685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45983.65863622685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45983.65863622685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45983.65863622685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45983.65863622685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45983.65863622685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45983.65863622685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45983.65863622685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45983.65863622685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45983.65863622685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45983.65863622685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45983.65863622685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45983.65863622685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45983.65863622685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45983.65863622685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45983.65863622685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45983.65863622685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45983.65863622685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45983.65863622685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45983.65863622685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45983.65863622685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45983.65863622685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45983.65863622685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45983.65863622685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45983.65863622685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45983.65863622685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45983.65863622685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45983.65863622685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45983.65863622685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45983.65863622685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45983.65863622685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45983.65863622685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45983.65863622685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45983.65863622685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45983.65863622685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45983.65863622685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45983.65863622685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45983.65863622685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45983.65863622685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45983.65863622685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45983.65863622685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45983.65863622685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45983.65863622685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45983.65863622685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45983.65863622685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45983.65863622685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45983.65863622685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45983.65863622685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45983.65863622685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45983.65863622685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45983.65863622685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45983.65863622685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45983.65863622685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45983.65863622685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45983.65863622685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45983.65863622685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45983.65863622685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45983.65863622685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45983.65863622685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45983.65863622685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45983.65863622685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45983.65863622685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45983.65863622685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45983.65863622685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45983.65863622685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45983.65863622685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45983.65863622685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45983.65863622685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45983.65863622685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45983.65863622685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45983.65863622685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45983.65863622685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45983.65863622685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45983.65863622685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45983.65863622685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45983.65863622685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45983.65863622685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45983.65863622685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45983.65863622685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45983.65863622685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45983.65863622685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45983.65863622685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45983.65863622685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45983.65863622685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45983.65863622685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45983.65863622685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45983.65863622685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45983.65863622685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45983.65863622685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45983.65863622685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45983.65863622685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45983.65863622685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45983.65863622685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45983.65863622685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45983.65863622685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45983.65863622685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45983.65863622685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45983.65863622685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45983.65863622685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45983.65863622685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45983.65863622685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45983.65863622685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45983.65863622685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45983.65863622685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45983.65863622685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45983.65863622685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45983.65863622685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45983.65863622685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45983.65863622685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45983.65863622685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45983.65863622685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45983.65863622685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45983.65863622685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45983.65863622685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45983.65863622685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45983.65863622685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45983.65863622685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45983.65863622685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45983.65863622685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45983.65863622685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45983.65863622685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45983.65863622685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45983.65863622685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45983.65863622685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45983.65863622685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45983.65863622685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45983.65863622685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45983.65863622685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45983.65863622685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45983.65863622685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45983.65863622685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45983.65863622685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45983.65863622685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45983.65863622685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45983.65863622685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45983.65863622685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45983.65863622685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45983.65863622685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45983.65863622685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45983.65863622685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45983.65863622685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45983.65863622685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45983.65863622685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45983.65863622685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45983.65863622685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45983.65863622685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45983.65863622685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45983.65863622685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45983.65863622685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45983.65863622685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45983.65863622685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45983.65863622685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45983.65863622685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45983.65863622685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45983.65863622685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45983.65863622685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45983.65863622685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45983.65863622685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45983.65863622685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45983.65863622685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45983.65863622685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45983.65863622685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45983.65863622685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45983.65863622685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45983.65863622685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45983.65863622685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45983.65863622685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45983.65863622685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45983.65863622685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45983.65863622685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45983.65863622685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45983.65863622685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45983.65863622685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45983.65863622685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45983.65863622685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45983.65863622685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45983.65863622685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45983.65863622685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45983.65863622685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45983.65863622685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45983.65863622685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45983.65863622685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45983.65863622685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45983.65863622685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45983.65863622685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45983.65863622685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45983.65863622685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45983.65863622685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45983.65863622685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45983.65863622685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45983.65863622685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45983.65863622685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45983.65863622685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45983.65863622685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45983.65863622685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45983.65863622685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45983.65863622685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45983.65863622685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45983.65863622685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45983.65863622685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45983.65863622685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45983.65863622685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45983.65863622685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45983.65863622685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45983.65863622685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45983.65863622685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45983.65863622685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45983.65863622685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45983.65863622685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45983.65863622685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45983.65863622685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45983.65863622685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45983.65863622685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45983.65863622685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45983.65863622685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45983.65863622685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45983.65863622685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45983.65863622685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45983.65863622685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45983.65863622685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45983.65863622685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45983.65863622685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45983.65863622685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45983.65863622685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45983.65863622685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45983.65863622685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45983.65863622685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45983.65863622685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45983.65863622685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45983.65863622685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45983.65863622685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45983.65863622685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45983.65863622685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45983.65863622685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45983.65863622685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45983.65863622685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45983.65863622685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45983.65863622685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45983.65863622685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45983.65863622685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45983.65863622685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45983.65863622685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45983.65863622685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45983.65863622685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45983.65863622685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45983.65863622685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45983.65863622685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45983.65863622685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45983.65863622685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45983.65863622685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45983.65863622685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45983.65863622685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45983.65863622685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45983.65863622685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45983.65863622685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45983.65863622685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45983.65863622685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45983.65863622685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45983.65863622685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45983.65863622685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45983.65863622685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45983.65863622685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45983.65863622685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45983.65863622685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45983.65863622685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45983.65863622685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45983.65863622685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45983.65863622685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45983.65863622685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45983.65863622685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45983.65863622685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45983.65863622685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45983.65863622685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45983.65863622685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45983.65863622685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45983.65863622685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45983.65863622685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45983.65863622685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45983.65863622685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45983.65863622685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45983.65863622685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45983.65863622685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45983.65863622685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45983.65863622685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45983.65863622685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45983.65863622685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45983.65863622685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45983.65863622685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45983.65863622685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45983.65863622685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45983.65863622685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45983.65863622685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45983.65863622685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45983.65863622685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45983.65863622685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45983.65863622685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45983.65863622685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45983.65863622685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45983.65863622685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45983.65863622685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45983.65863622685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45983.65863622685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45983.65863622685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45983.65863622685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45983.65863622685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45983.65863622685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45983.65863622685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45983.65863622685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45983.65863622685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45983.65863622685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45983.65863622685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45983.65863622685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45983.65863622685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45983.65863622685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45983.65863622685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45983.65863622685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45983.65863622685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45983.65863622685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45983.65863622685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45983.65863622685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45983.65863622685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45983.65863622685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45983.65863622685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45983.65863622685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45983.65863622685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45983.65863622685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45983.65863622685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45983.65863622685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45983.65863622685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45983.65863622685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45983.65863622685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45983.65863622685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45983.65863622685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45983.65863622685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45983.65863622685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45983.65863622685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45983.65863622685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45983.65863622685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45983.65863622685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45983.65863622685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45983.65863622685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45983.65863622685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45983.65863622685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45983.65863622685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45983.65863622685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45983.65863622685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45983.65863622685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45983.65863622685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45983.65863622685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45983.65863622685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45983.65863622685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45983.65863622685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45983.65863622685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45983.65863622685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45983.65863622685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45983.65863622685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45983.65863622685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45983.65863622685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45983.65863622685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45983.65863622685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45983.65863622685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45983.65863622685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45983.65863622685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45983.65863622685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45983.65863622685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45983.65863622685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45983.65863622685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45983.65863622685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45983.65863622685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45983.65863622685</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280.17791863425373</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2</v>
      </c>
      <c r="D3" s="91" t="s">
        <v>36279</v>
      </c>
      <c r="E3" s="94" t="s">
        <v>39021</v>
      </c>
      <c r="F3" s="95">
        <v>45983.533668981479</v>
      </c>
      <c r="G3" s="96">
        <f t="shared" ref="G3:G8" ca="1" si="0">IFERROR(NOW()-F3,"")</f>
        <v>0.12496724537049886</v>
      </c>
      <c r="H3" s="95">
        <v>45983.521863425929</v>
      </c>
      <c r="I3" s="113" t="str">
        <f>IFERROR(VLOOKUP(D3,DB!A:F,6,0),"")</f>
        <v>Generator-SG</v>
      </c>
      <c r="J3" s="113" t="str">
        <f>IFERROR(VLOOKUP(D3,DB!A:G,7,0),"")</f>
        <v>Weak</v>
      </c>
      <c r="K3" s="97" t="s">
        <v>39114</v>
      </c>
      <c r="L3" s="91" t="str">
        <f>IFERROR(VLOOKUP(D3,DB!A:I,9,0),"")</f>
        <v>Latis</v>
      </c>
    </row>
    <row r="4" spans="1:16" ht="15" customHeight="1">
      <c r="A4" s="113" t="s">
        <v>39115</v>
      </c>
      <c r="B4" s="113" t="str">
        <f>IFERROR(VLOOKUP(D4,DB!A:K,11,0),"")</f>
        <v>R4</v>
      </c>
      <c r="C4" s="93">
        <v>1</v>
      </c>
      <c r="D4" s="91" t="s">
        <v>36093</v>
      </c>
      <c r="E4" s="94" t="s">
        <v>39021</v>
      </c>
      <c r="F4" s="95">
        <v>45983.606064814812</v>
      </c>
      <c r="G4" s="96">
        <f t="shared" ca="1" si="0"/>
        <v>5.2571412037650589E-2</v>
      </c>
      <c r="H4" s="95">
        <v>45983.600474537037</v>
      </c>
      <c r="I4" s="113" t="str">
        <f>IFERROR(VLOOKUP(D4,DB!A:F,6,0),"")</f>
        <v>Generator-SG</v>
      </c>
      <c r="J4" s="113" t="str">
        <f>IFERROR(VLOOKUP(D4,DB!A:G,7,0),"")</f>
        <v>Dead</v>
      </c>
      <c r="K4" s="97" t="s">
        <v>39116</v>
      </c>
      <c r="L4" s="91" t="str">
        <f>IFERROR(VLOOKUP(D4,DB!A:I,9,0),"")</f>
        <v>Latis</v>
      </c>
    </row>
    <row r="5" spans="1:16" ht="15" customHeight="1">
      <c r="A5" s="113" t="s">
        <v>39117</v>
      </c>
      <c r="B5" s="113" t="str">
        <f>IFERROR(VLOOKUP(D5,DB!A:K,11,0),"")</f>
        <v>R4</v>
      </c>
      <c r="C5" s="93">
        <v>3</v>
      </c>
      <c r="D5" s="91" t="s">
        <v>37747</v>
      </c>
      <c r="E5" s="94" t="s">
        <v>39021</v>
      </c>
      <c r="F5" s="95"/>
      <c r="G5" s="96">
        <f t="shared" ca="1" si="0"/>
        <v>45983.65863622685</v>
      </c>
      <c r="H5" s="95">
        <v>45983.595289351855</v>
      </c>
      <c r="I5" s="113" t="str">
        <f>IFERROR(VLOOKUP(D5,DB!A:F,6,0),"")</f>
        <v>SCECO</v>
      </c>
      <c r="J5" s="113" t="str">
        <f>IFERROR(VLOOKUP(D5,DB!A:G,7,0),"")</f>
        <v>Vandalized</v>
      </c>
      <c r="K5" s="97" t="s">
        <v>39118</v>
      </c>
      <c r="L5" s="91" t="str">
        <f>IFERROR(VLOOKUP(D5,DB!A:I,9,0),"")</f>
        <v>Latis</v>
      </c>
    </row>
    <row r="6" spans="1:16" ht="15" customHeight="1">
      <c r="A6" s="113"/>
      <c r="B6" s="113" t="str">
        <f>IFERROR(VLOOKUP(D6,DB!A:K,11,0),"")</f>
        <v/>
      </c>
      <c r="C6" s="93"/>
      <c r="D6" s="91"/>
      <c r="E6" s="94"/>
      <c r="F6" s="95"/>
      <c r="G6" s="96">
        <f t="shared" ca="1" si="0"/>
        <v>45983.65863622685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45983.65863622685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45983.65863622685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2" ca="1" si="1">IFERROR(NOW()-F9,"")</f>
        <v>45983.65863622685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45983.65863622685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45983.65863622685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45983.65863622685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45983.65863622685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45983.65863622685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45983.65863622685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45983.65863622685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45983.65863622685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45983.65863622685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45983.65863622685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45983.65863622685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45983.65863622685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45983.65863622685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45983.65863622685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45983.65863622685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45983.65863622685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45983.65863622685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45983.65863622685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45983.65863622685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45983.65863622685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45983.65863622685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45983.65863622685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45983.65863622685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45983.65863622685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45983.65863622685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45983.65863622685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45983.65863622685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45983.65863622685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45983.65863622685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45983.65863622685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45983.65863622685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45983.65863622685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45983.65863622685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45983.65863622685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45983.65863622685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45983.65863622685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45983.65863622685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45983.65863622685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45983.65863622685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45983.65863622685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45983.65863622685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45983.65863622685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45983.65863622685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45983.65863622685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45983.65863622685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45983.65863622685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45983.65863622685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45983.65863622685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45983.65863622685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45983.65863622685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45983.65863622685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45983.65863622685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45983.65863622685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45983.65863622685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45983.65863622685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45983.65863622685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45983.65863622685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45983.65863622685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45983.65863622685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45983.65863622685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45983.65863622685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45983.65863622685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45983.65863622685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2">IFERROR(NOW()-F73,"")</f>
        <v>45983.65863622685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45983.65863622685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45983.65863622685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45983.65863622685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45983.65863622685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45983.65863622685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45983.65863622685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45983.65863622685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45983.65863622685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45983.65863622685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45983.65863622685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45983.65863622685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45983.65863622685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45983.65863622685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45983.65863622685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45983.65863622685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45983.65863622685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45983.65863622685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45983.65863622685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45983.65863622685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45983.65863622685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45983.65863622685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45983.65863622685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45983.65863622685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45983.65863622685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45983.65863622685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45983.65863622685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45983.65863622685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45983.65863622685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45983.65863622685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45983.65863622685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45983.65863622685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45983.65863622685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45983.65863622685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45983.65863622685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45983.65863622685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45983.65863622685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45983.65863622685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45983.65863622685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45983.65863622685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45983.65863622685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45983.65863622685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45983.65863622685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45983.65863622685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45983.65863622685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45983.65863622685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45983.65863622685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45983.65863622685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45983.65863622685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45983.65863622685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45983.65863622685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45983.65863622685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45983.65863622685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45983.65863622685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45983.65863622685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45983.65863622685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45983.65863622685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45983.65863622685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45983.65863622685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45983.65863622685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45983.65863622685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45983.65863622685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45983.65863622685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45983.65863622685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3">IFERROR(NOW()-F137,"")</f>
        <v>45983.65863622685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45983.65863622685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45983.65863622685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45983.65863622685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45983.65863622685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45983.65863622685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45983.65863622685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45983.65863622685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45983.65863622685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45983.65863622685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45983.65863622685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45983.65863622685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45983.65863622685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45983.65863622685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45983.65863622685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45983.65863622685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45983.65863622685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45983.65863622685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45983.65863622685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45983.65863622685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45983.65863622685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45983.65863622685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45983.65863622685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45983.65863622685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45983.65863622685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45983.65863622685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45983.65863622685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45983.65863622685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45983.65863622685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45983.65863622685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45983.65863622685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45983.65863622685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45983.65863622685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45983.65863622685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45983.65863622685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45983.65863622685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45983.65863622685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45983.65863622685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45983.65863622685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45983.65863622685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45983.65863622685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45983.65863622685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45983.65863622685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45983.65863622685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45983.65863622685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45983.65863622685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45983.65863622685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45983.65863622685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45983.65863622685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45983.65863622685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45983.65863622685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45983.65863622685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45983.65863622685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45983.65863622685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45983.65863622685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45983.65863622685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45983.65863622685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45983.65863622685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45983.65863622685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45983.65863622685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45983.65863622685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45983.65863622685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45983.65863622685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45983.65863622685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4">IFERROR(NOW()-F201,"")</f>
        <v>45983.65863622685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45983.65863622685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45983.65863622685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45983.65863622685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45983.65863622685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45983.65863622685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45983.65863622685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45983.65863622685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45983.65863622685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45983.65863622685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45983.65863622685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45983.65863622685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45983.65863622685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45983.65863622685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45983.65863622685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45983.65863622685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45983.65863622685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45983.65863622685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45983.65863622685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45983.65863622685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45983.65863622685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45983.65863622685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45983.65863622685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45983.65863622685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45983.65863622685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45983.65863622685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45983.65863622685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45983.65863622685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45983.65863622685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45983.65863622685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45983.65863622685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45983.65863622685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45983.65863622685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45983.65863622685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45983.65863622685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45983.65863622685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45983.65863622685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45983.65863622685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45983.65863622685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45983.65863622685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45983.65863622685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45983.65863622685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45983.65863622685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45983.65863622685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45983.65863622685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45983.65863622685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45983.65863622685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45983.65863622685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45983.65863622685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45983.65863622685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45983.65863622685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45983.65863622685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45983.65863622685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45983.65863622685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45983.65863622685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45983.65863622685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45983.65863622685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45983.65863622685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45983.65863622685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45983.65863622685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45983.65863622685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45983.65863622685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45983.65863622685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45983.65863622685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5">IFERROR(NOW()-F265,"")</f>
        <v>45983.65863622685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45983.65863622685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45983.65863622685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45983.65863622685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45983.65863622685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45983.65863622685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45983.65863622685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45983.65863622685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45983.65863622685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45983.65863622685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45983.65863622685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45983.65863622685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45983.65863622685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45983.65863622685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45983.65863622685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45983.65863622685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45983.65863622685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45983.65863622685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45983.65863622685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45983.65863622685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45983.65863622685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45983.65863622685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45983.65863622685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45983.65863622685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45983.65863622685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45983.65863622685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45983.65863622685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45983.65863622685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45983.65863622685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45983.65863622685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45983.65863622685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45983.65863622685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45983.65863622685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45983.65863622685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45983.65863622685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45983.65863622685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45983.65863622685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45983.65863622685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45983.65863622685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45983.65863622685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45983.65863622685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45983.65863622685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45983.65863622685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45983.65863622685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45983.65863622685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45983.65863622685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45983.65863622685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45983.65863622685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45983.65863622685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45983.65863622685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45983.65863622685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45983.65863622685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45983.65863622685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45983.65863622685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45983.65863622685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45983.65863622685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45983.65863622685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45983.65863622685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45983.65863622685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45983.65863622685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45983.65863622685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45983.65863622685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45983.65863622685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45983.65863622685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6">IFERROR(NOW()-F329,"")</f>
        <v>45983.65863622685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45983.65863622685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45983.65863622685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45983.65863622685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45983.65863622685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45983.65863622685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45983.65863622685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45983.65863622685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45983.65863622685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45983.65863622685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45983.65863622685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45983.65863622685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45983.65863622685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45983.65863622685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45983.65863622685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45983.65863622685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45983.65863622685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45983.65863622685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45983.65863622685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45983.65863622685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45983.65863622685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45983.65863622685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45983.65863622685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45983.65863622685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45983.65863622685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45983.65863622685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45983.65863622685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45983.65863622685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45983.65863622685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45983.65863622685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45983.65863622685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45983.65863622685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45983.65863622685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45983.65863622685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45983.65863622685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45983.65863622685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45983.65863622685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45983.65863622685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45983.65863622685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45983.65863622685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45983.65863622685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45983.65863622685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45983.65863622685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45983.65863622685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45983.65863622685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45983.65863622685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45983.65863622685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45983.65863622685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45983.65863622685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45983.65863622685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45983.65863622685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45983.65863622685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45983.65863622685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45983.65863622685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45983.65863622685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45983.65863622685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45983.65863622685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45983.65863622685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45983.65863622685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45983.65863622685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45983.65863622685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45983.65863622685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45983.65863622685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45983.65863622685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38" ca="1" si="7">IFERROR(NOW()-F393,"")</f>
        <v>45983.65863622685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45983.65863622685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45983.65863622685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45983.65863622685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45983.65863622685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45983.65863622685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45983.65863622685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45983.65863622685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45983.65863622685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45983.65863622685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45983.65863622685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45983.65863622685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45983.65863622685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45983.65863622685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45983.65863622685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45983.65863622685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45983.65863622685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45983.65863622685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45983.65863622685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45983.65863622685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45983.65863622685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45983.65863622685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45983.65863622685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45983.65863622685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45983.65863622685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45983.65863622685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45983.65863622685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45983.65863622685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45983.65863622685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45983.65863622685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45983.65863622685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45983.65863622685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45983.65863622685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45983.65863622685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45983.65863622685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45983.65863622685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45983.65863622685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45983.65863622685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45983.65863622685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45983.65863622685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45983.65863622685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45983.65863622685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45983.65863622685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45983.65863622685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45983.65863622685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45983.65863622685</v>
      </c>
      <c r="H438" s="95"/>
      <c r="I438" s="113" t="str">
        <f>IFERROR(VLOOKUP(D438,DB!A:F,6,0),"")</f>
        <v/>
      </c>
      <c r="J438" s="113" t="str">
        <f>IFERROR(VLOOKUP(D438,DB!A:G,7,0),"")</f>
        <v/>
      </c>
      <c r="K438" s="97"/>
      <c r="L438" s="91" t="str">
        <f>IFERROR(VLOOKUP(D438,DB!A:I,9,0),"")</f>
        <v/>
      </c>
    </row>
  </sheetData>
  <dataValidations count="2">
    <dataValidation allowBlank="1" showInputMessage="1" showErrorMessage="1" sqref="E1" xr:uid="{A4F81451-56CC-4543-9497-104C4E44EE4B}"/>
    <dataValidation type="list" allowBlank="1" showInputMessage="1" showErrorMessage="1" sqref="E2:E4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2"/>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91.82657604166161</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39106</v>
      </c>
      <c r="F3" s="38">
        <v>45926.188877314817</v>
      </c>
      <c r="G3" s="108">
        <f t="shared" ref="G3" ca="1" si="0">IFERROR(NOW()-F3,"")</f>
        <v>57.469758912033285</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39106</v>
      </c>
      <c r="F4" s="110">
        <v>45948.661111111112</v>
      </c>
      <c r="G4" s="111">
        <f t="shared" ref="G4" ca="1" si="1">IFERROR(NOW()-F4,"")</f>
        <v>34.997525115737517</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8">
        <v>45977.514803240738</v>
      </c>
      <c r="G5" s="111">
        <f ca="1">IFERROR(NOW()-F5,"")</f>
        <v>6.1438329861121019</v>
      </c>
      <c r="H5" s="128">
        <v>45977.468807870369</v>
      </c>
      <c r="I5" s="109" t="str">
        <f>IFERROR(VLOOKUP(D5,DB!A:F,6,0),"")</f>
        <v>SCECO</v>
      </c>
      <c r="J5" s="109" t="str">
        <f>IFERROR(VLOOKUP(D5,DB!A:G,7,0),"")</f>
        <v>Weak</v>
      </c>
      <c r="K5" s="109" t="s">
        <v>39126</v>
      </c>
      <c r="L5" s="109" t="str">
        <f>IFERROR(VLOOKUP(D5,DB!A:I,9,0),"")</f>
        <v>Latis</v>
      </c>
    </row>
    <row r="6" spans="1:13" ht="30.75">
      <c r="A6" s="109" t="s">
        <v>39127</v>
      </c>
      <c r="B6" s="109" t="str">
        <f>IFERROR(VLOOKUP(D6,DB!A:K,11,0),"")</f>
        <v>R5</v>
      </c>
      <c r="C6" s="109">
        <v>1</v>
      </c>
      <c r="D6" s="109" t="s">
        <v>36518</v>
      </c>
      <c r="E6" s="109" t="s">
        <v>39021</v>
      </c>
      <c r="F6" s="128">
        <v>45981.373298611114</v>
      </c>
      <c r="G6" s="111">
        <f ca="1">IFERROR(NOW()-F6,"")</f>
        <v>2.2853376157363527</v>
      </c>
      <c r="H6" s="128">
        <v>45981.360798611109</v>
      </c>
      <c r="I6" s="109" t="str">
        <f>IFERROR(VLOOKUP(D6,DB!A:F,6,0),"")</f>
        <v>SCECO</v>
      </c>
      <c r="J6" s="109" t="str">
        <f>IFERROR(VLOOKUP(D6,DB!A:G,7,0),"")</f>
        <v>Dead</v>
      </c>
      <c r="K6" s="109" t="s">
        <v>39128</v>
      </c>
      <c r="L6" s="109" t="str">
        <f>IFERROR(VLOOKUP(D6,DB!A:I,9,0),"")</f>
        <v>Latis</v>
      </c>
    </row>
    <row r="7" spans="1:13">
      <c r="A7" s="109" t="s">
        <v>39129</v>
      </c>
      <c r="B7" s="109" t="str">
        <f>IFERROR(VLOOKUP(D7,DB!A:K,11,0),"")</f>
        <v>R5</v>
      </c>
      <c r="C7" s="109">
        <v>1</v>
      </c>
      <c r="D7" s="109" t="s">
        <v>32664</v>
      </c>
      <c r="E7" s="109" t="s">
        <v>39106</v>
      </c>
      <c r="F7" s="128">
        <v>45982.768553240741</v>
      </c>
      <c r="G7" s="111">
        <f ca="1">IFERROR(NOW()-F7,"")</f>
        <v>0.89008298610860948</v>
      </c>
      <c r="H7" s="128">
        <v>45982.753275462965</v>
      </c>
      <c r="I7" s="109" t="str">
        <f>IFERROR(VLOOKUP(D7,DB!A:F,6,0),"")</f>
        <v>SCECO</v>
      </c>
      <c r="J7" s="109" t="str">
        <f>IFERROR(VLOOKUP(D7,DB!A:G,7,0),"")</f>
        <v>Good</v>
      </c>
      <c r="K7" s="109" t="s">
        <v>39130</v>
      </c>
      <c r="L7" s="109" t="str">
        <f>IFERROR(VLOOKUP(D7,DB!A:I,9,0),"")</f>
        <v>Latis</v>
      </c>
    </row>
    <row r="8" spans="1:13">
      <c r="A8" s="109"/>
      <c r="B8" s="109" t="str">
        <f>IFERROR(VLOOKUP(D8,DB!A:K,11,0),"")</f>
        <v/>
      </c>
      <c r="C8" s="109"/>
      <c r="D8"/>
      <c r="E8" s="109"/>
      <c r="F8" s="109"/>
      <c r="G8" s="111">
        <f ca="1">IFERROR(NOW()-F8,"")</f>
        <v>45983.65863622685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45983.65863622685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45983.65863622685</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45983.65863622685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45983.65863622685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45983.65863622685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45983.65863622685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45983.65863622685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45983.65863622685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45983.65863622685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45983.65863622685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45983.65863622685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45983.65863622685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45983.65863622685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45983.65863622685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45983.65863622685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45983.65863622685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45983.65863622685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45983.65863622685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45983.65863622685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45983.65863622685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45983.65863622685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45983.65863622685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45983.65863622685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45983.65863622685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45983.65863622685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45983.65863622685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45983.65863622685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45983.65863622685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45983.65863622685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45983.65863622685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45983.65863622685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45983.65863622685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45983.65863622685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45983.65863622685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45983.65863622685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45983.65863622685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45983.65863622685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45983.65863622685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45983.65863622685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45983.65863622685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45983.65863622685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45983.65863622685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45983.65863622685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45983.65863622685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45983.65863622685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45983.65863622685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45983.65863622685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45983.65863622685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45983.65863622685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45983.65863622685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45983.65863622685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45983.65863622685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45983.65863622685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45983.65863622685</v>
      </c>
      <c r="H62" s="109"/>
      <c r="I62" s="109" t="str">
        <f>IFERROR(VLOOKUP(D62,DB!A:F,6,0),"")</f>
        <v/>
      </c>
      <c r="J62" s="109" t="str">
        <f>IFERROR(VLOOKUP(D62,DB!A:G,7,0),"")</f>
        <v/>
      </c>
      <c r="K62" s="109"/>
      <c r="L62" s="109" t="str">
        <f>IFERROR(VLOOKUP(D62,DB!A:I,9,0),"")</f>
        <v/>
      </c>
    </row>
    <row r="63" spans="1:12">
      <c r="A63" s="131"/>
      <c r="B63" s="131" t="str">
        <f>IFERROR(VLOOKUP(D63,DB!A:K,11,0),"")</f>
        <v/>
      </c>
      <c r="C63" s="131"/>
      <c r="D63" s="131"/>
      <c r="E63" s="131"/>
      <c r="F63" s="132"/>
      <c r="G63" s="111">
        <f ca="1">IFERROR(NOW()-F63,"")</f>
        <v>45983.65863622685</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45983.65863622685</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45983.65863622685</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45983.65863622685</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45983.65863622685</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45983.65863622685</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45983.65863622685</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45983.65863622685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45983.65863622685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45983.65863622685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45983.65863622685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45983.65863622685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45983.65863622685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45983.65863622685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45983.65863622685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45983.65863622685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45983.65863622685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45983.65863622685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45983.65863622685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45983.65863622685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45983.65863622685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45983.65863622685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45983.65863622685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45983.65863622685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45983.65863622685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45983.65863622685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45983.65863622685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45983.65863622685</v>
      </c>
      <c r="H90" s="132"/>
      <c r="I90" s="131" t="str">
        <f>IFERROR(VLOOKUP(D90,DB!A:F,6,0),"")</f>
        <v/>
      </c>
      <c r="J90" s="131" t="str">
        <f>IFERROR(VLOOKUP(D90,DB!A:G,7,0),"")</f>
        <v/>
      </c>
      <c r="K90" s="131"/>
      <c r="L90" s="131" t="str">
        <f>IFERROR(VLOOKUP(D90,DB!A:I,9,0),"")</f>
        <v/>
      </c>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45983.65863622685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c r="G3" s="75">
        <f ca="1">IFERROR(NOW()-F3,"-")</f>
        <v>45983.65863622685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45983.65863622685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45983.65863622685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45983.65863622685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45983.65863622685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45983.65863622685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45983.65863622685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45983.65863622685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45983.65863622685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45983.65863622685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45983.65863622685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45983.65863622685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45983.65863622685</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2025-11-22T12:50:03Z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