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084" documentId="120_S{2AC9BD13-BADA-5192-A53E-5A8FF88502F6}" xr6:coauthVersionLast="47" xr6:coauthVersionMax="47" xr10:uidLastSave="{9499BDFB-6FC3-442B-B028-765545C552A7}"/>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9" l="1"/>
  <c r="L7" i="9"/>
  <c r="J6" i="9"/>
  <c r="J7" i="9"/>
  <c r="I6" i="9"/>
  <c r="I7" i="9"/>
  <c r="G2" i="9"/>
  <c r="G3" i="9"/>
  <c r="G4" i="9"/>
  <c r="G5" i="9"/>
  <c r="G6" i="9"/>
  <c r="G7" i="9"/>
  <c r="J2" i="9"/>
  <c r="J3" i="9"/>
  <c r="J4" i="9"/>
  <c r="J5" i="9"/>
  <c r="L2" i="9"/>
  <c r="L3" i="9"/>
  <c r="L4" i="9"/>
  <c r="L5" i="9"/>
  <c r="I3" i="9"/>
  <c r="I4" i="9"/>
  <c r="I5" i="9"/>
  <c r="G8" i="9"/>
  <c r="G9" i="9"/>
  <c r="I10" i="9"/>
  <c r="D2" i="3"/>
  <c r="B13" i="9"/>
  <c r="D6"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 i="1"/>
  <c r="G3" i="1"/>
  <c r="I3" i="1"/>
  <c r="J3" i="1"/>
  <c r="L3" i="1"/>
  <c r="D3" i="3"/>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I9" i="9"/>
  <c r="J9" i="9"/>
  <c r="L9" i="9"/>
  <c r="B10" i="9"/>
  <c r="G10" i="9"/>
  <c r="J10" i="9"/>
  <c r="L10" i="9"/>
  <c r="B11" i="9"/>
  <c r="G11" i="9"/>
  <c r="I11" i="9"/>
  <c r="J11" i="9"/>
  <c r="L11" i="9"/>
  <c r="B12" i="9"/>
  <c r="G12" i="9"/>
  <c r="I12" i="9"/>
  <c r="J12" i="9"/>
  <c r="L12" i="9"/>
  <c r="G13" i="9"/>
  <c r="I13" i="9"/>
  <c r="J13" i="9"/>
  <c r="L13" i="9"/>
  <c r="B14" i="9"/>
  <c r="G14" i="9"/>
  <c r="I14" i="9"/>
  <c r="J14" i="9"/>
  <c r="L14" i="9"/>
  <c r="B15" i="9"/>
  <c r="G15" i="9"/>
  <c r="I15" i="9"/>
  <c r="J15" i="9"/>
  <c r="L15" i="9"/>
  <c r="B8" i="9"/>
  <c r="I8" i="9"/>
  <c r="J8" i="9"/>
  <c r="L8"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J6" i="5"/>
  <c r="J7" i="5"/>
  <c r="J8" i="5"/>
  <c r="J9" i="5"/>
  <c r="J10" i="5"/>
  <c r="J11" i="5"/>
  <c r="J12" i="5"/>
  <c r="J13" i="5"/>
  <c r="J14" i="5"/>
  <c r="J15" i="5"/>
  <c r="J16" i="5"/>
  <c r="J17" i="5"/>
  <c r="J18" i="5"/>
  <c r="J19" i="5"/>
  <c r="J20" i="5"/>
  <c r="J21" i="5"/>
  <c r="J22" i="5"/>
  <c r="J23" i="5"/>
  <c r="I6" i="5"/>
  <c r="I7" i="5"/>
  <c r="I8" i="5"/>
  <c r="I9" i="5"/>
  <c r="I10" i="5"/>
  <c r="I11" i="5"/>
  <c r="I12" i="5"/>
  <c r="I13" i="5"/>
  <c r="I14" i="5"/>
  <c r="I15" i="5"/>
  <c r="I16" i="5"/>
  <c r="I17" i="5"/>
  <c r="I18" i="5"/>
  <c r="I19" i="5"/>
  <c r="I20" i="5"/>
  <c r="I21" i="5"/>
  <c r="I22" i="5"/>
  <c r="I23" i="5"/>
  <c r="B6" i="5"/>
  <c r="B7" i="5"/>
  <c r="B8" i="5"/>
  <c r="B9" i="5"/>
  <c r="B10" i="5"/>
  <c r="B11" i="5"/>
  <c r="B12" i="5"/>
  <c r="B13" i="5"/>
  <c r="B14" i="5"/>
  <c r="B15" i="5"/>
  <c r="B16" i="5"/>
  <c r="B17" i="5"/>
  <c r="B18" i="5"/>
  <c r="B19" i="5"/>
  <c r="B20" i="5"/>
  <c r="B21" i="5"/>
  <c r="B22" i="5"/>
  <c r="B23" i="5"/>
  <c r="G6" i="5"/>
  <c r="G7" i="5"/>
  <c r="G8" i="5"/>
  <c r="G9" i="5"/>
  <c r="G10" i="5"/>
  <c r="G11" i="5"/>
  <c r="G12" i="5"/>
  <c r="G13" i="5"/>
  <c r="G14" i="5"/>
  <c r="G15" i="5"/>
  <c r="G16" i="5"/>
  <c r="G17" i="5"/>
  <c r="G18" i="5"/>
  <c r="G19" i="5"/>
  <c r="G20" i="5"/>
  <c r="G21" i="5"/>
  <c r="G22" i="5"/>
  <c r="G2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<sst xmlns="http://schemas.openxmlformats.org/spreadsheetml/2006/main" count="180270" uniqueCount="39120">
  <si>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</si>
  <si>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</si>
  <si>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</si>
  <si>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</si>
  <si>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</si>
  <si>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</si>
  <si>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</si>
  <si>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</si>
  <si>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</si>
  <si>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</si>
  <si>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</si>
  <si>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</si>
  <si>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</si>
  <si>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</si>
  <si>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</si>
  <si>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</si>
  <si>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</si>
  <si>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</si>
  <si>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</si>
  <si>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</si>
  <si>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</si>
  <si>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</si>
  <si>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</si>
  <si>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</si>
  <si>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</si>
  <si>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</si>
  <si>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</si>
  <si>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</si>
  <si>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</si>
  <si>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</si>
  <si>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</si>
  <si>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</si>
  <si>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</si>
  <si>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</si>
  <si>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</si>
  <si>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</si>
  <si>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</si>
  <si>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</si>
  <si>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</si>
  <si>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</si>
  <si>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</si>
  <si>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</si>
  <si>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</si>
  <si>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</si>
  <si>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</si>
  <si>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</si>
  <si>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</si>
  <si>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</si>
  <si>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</si>
  <si>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</si>
  <si>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</si>
  <si>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</si>
  <si>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</si>
  <si>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</si>
  <si>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</si>
  <si>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</si>
  <si>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</si>
  <si>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</si>
  <si>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</si>
  <si>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</si>
  <si>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</si>
  <si>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</si>
  <si>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</si>
  <si>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</si>
  <si>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</si>
  <si>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</si>
  <si>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</si>
  <si>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</si>
  <si>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</si>
  <si>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</si>
  <si>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</si>
  <si>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</si>
  <si>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</si>
  <si>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</si>
  <si>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</si>
  <si>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</si>
  <si>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</si>
  <si>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</si>
  <si>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</si>
  <si>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</si>
  <si>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</si>
  <si>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</si>
  <si>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</si>
  <si>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</si>
  <si>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</si>
  <si>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</si>
  <si>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</si>
  <si>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</si>
  <si>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</si>
  <si>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</si>
  <si>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</si>
  <si>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</si>
  <si>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</si>
  <si>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</si>
  <si>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</si>
  <si>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</si>
  <si>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</si>
  <si>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</si>
  <si>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</si>
  <si>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</si>
  <si>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</si>
  <si>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</si>
  <si>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</si>
  <si>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</si>
  <si>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</si>
  <si>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</si>
  <si>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</si>
  <si>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</si>
  <si>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</si>
  <si>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</si>
  <si>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</si>
  <si>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</si>
  <si>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</si>
  <si>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</si>
  <si>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</si>
  <si>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</si>
  <si>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</si>
  <si>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</si>
  <si>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</si>
  <si>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</si>
  <si>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</si>
  <si>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</si>
  <si>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</si>
  <si>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</si>
  <si>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</si>
  <si>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</si>
  <si>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</si>
  <si>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</si>
  <si>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</si>
  <si>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</si>
  <si>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</si>
  <si>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</si>
  <si>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</si>
  <si>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</si>
  <si>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</si>
  <si>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</si>
  <si>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</si>
  <si>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</si>
  <si>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</si>
  <si>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</si>
  <si>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</si>
  <si>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</si>
  <si>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</si>
  <si>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</si>
  <si>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</si>
  <si>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</si>
  <si>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</si>
  <si>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</si>
  <si>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</si>
  <si>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</si>
  <si>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</si>
  <si>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</si>
  <si>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</si>
  <si>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</si>
  <si>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</si>
  <si>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</si>
  <si>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</si>
  <si>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</si>
  <si>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</si>
  <si>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</si>
  <si>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</si>
  <si>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</si>
  <si>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</si>
  <si>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</si>
  <si>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</si>
  <si>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</si>
  <si>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</si>
  <si>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</si>
  <si>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</si>
  <si>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</si>
  <si>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</si>
  <si>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</si>
  <si>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</si>
  <si>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</si>
  <si>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</si>
  <si>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</si>
  <si>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</si>
  <si>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</si>
  <si>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</si>
  <si>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</si>
  <si>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</si>
  <si>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</si>
  <si>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</si>
  <si>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</si>
  <si>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</si>
  <si>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</si>
  <si>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</si>
  <si>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</si>
  <si>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</si>
  <si>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</si>
  <si>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</si>
  <si>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</si>
  <si>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</si>
  <si>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</si>
  <si>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</si>
  <si>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</si>
  <si>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</si>
  <si>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</si>
  <si>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</si>
  <si>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</si>
  <si>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</si>
  <si>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</si>
  <si>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</si>
  <si>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</si>
  <si>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</si>
  <si>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</si>
  <si>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</si>
  <si>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</si>
  <si>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</si>
  <si>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</si>
  <si>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</si>
  <si>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</si>
  <si>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</si>
  <si>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</si>
  <si>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</si>
  <si>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</si>
  <si>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</si>
  <si>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</si>
  <si>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</si>
  <si>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</si>
  <si>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</si>
  <si>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</si>
  <si>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</si>
  <si>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</si>
  <si>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</si>
  <si>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</si>
  <si>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</si>
  <si>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</si>
  <si>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</si>
  <si>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</si>
  <si>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</si>
  <si>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</si>
  <si>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</si>
  <si>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</si>
  <si>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</si>
  <si>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</si>
  <si>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</si>
  <si>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</si>
  <si>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</si>
  <si>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</si>
  <si>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</si>
  <si>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</si>
  <si>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</si>
  <si>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</si>
  <si>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</si>
  <si>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</si>
  <si>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</si>
  <si>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</si>
  <si>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</si>
  <si>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</si>
  <si>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</si>
  <si>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</si>
  <si>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</si>
  <si>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</si>
  <si>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</si>
  <si>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</si>
  <si>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</si>
  <si>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</si>
  <si>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</si>
  <si>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</si>
  <si>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</si>
  <si>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</si>
  <si>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</si>
  <si>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</si>
  <si>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</si>
  <si>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</si>
  <si>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</si>
  <si>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</si>
  <si>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</si>
  <si>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</si>
  <si>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</si>
  <si>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</si>
  <si>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</si>
  <si>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</si>
  <si>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</si>
  <si>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</si>
  <si>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</si>
  <si>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</si>
  <si>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</si>
  <si>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</si>
  <si>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</si>
  <si>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</si>
  <si>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</si>
  <si>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</si>
  <si>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</si>
  <si>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</si>
  <si>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</si>
  <si>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</si>
  <si>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</si>
  <si>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</si>
  <si>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</si>
  <si>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</si>
  <si>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</si>
  <si>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</si>
  <si>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</si>
  <si>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</si>
  <si>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</si>
  <si>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</si>
  <si>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</si>
  <si>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</si>
  <si>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</si>
  <si>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</si>
  <si>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</si>
  <si>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</si>
  <si>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</si>
  <si>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</si>
  <si>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</si>
  <si>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</si>
  <si>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</si>
  <si>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</si>
  <si>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</si>
  <si>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</si>
  <si>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</si>
  <si>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</si>
  <si>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</si>
  <si>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</si>
  <si>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</si>
  <si>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</si>
  <si>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</si>
  <si>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</si>
  <si>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</si>
  <si>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</si>
  <si>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</si>
  <si>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</si>
  <si>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</si>
  <si>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</si>
  <si>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</si>
  <si>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</si>
  <si>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</si>
  <si>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</si>
  <si>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</si>
  <si>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</si>
  <si>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</si>
  <si>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</si>
  <si>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</si>
  <si>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</si>
  <si>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</si>
  <si>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</si>
  <si>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</si>
  <si>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</si>
  <si>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</si>
  <si>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</si>
  <si>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</si>
  <si>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</si>
  <si>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</si>
  <si>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</si>
  <si>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</si>
  <si>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</si>
  <si>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</si>
  <si>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</si>
  <si>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</si>
  <si>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</si>
  <si>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</si>
  <si>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</si>
  <si>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</si>
  <si>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</si>
  <si>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</si>
  <si>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</si>
  <si>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</si>
  <si>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</si>
  <si>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</si>
  <si>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</si>
  <si>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</si>
  <si>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</si>
  <si>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</si>
  <si>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</si>
  <si>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</si>
  <si>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</si>
  <si>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</si>
  <si>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</si>
  <si>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</si>
  <si>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</si>
  <si>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</si>
  <si>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</si>
  <si>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</si>
  <si>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</si>
  <si>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</si>
  <si>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</si>
  <si>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</si>
  <si>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</si>
  <si>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</si>
  <si>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</si>
  <si>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</si>
  <si>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</si>
  <si>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</si>
  <si>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</si>
  <si>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</si>
  <si>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</si>
  <si>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</si>
  <si>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</si>
  <si>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</si>
  <si>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</si>
  <si>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</si>
  <si>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</si>
  <si>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</si>
  <si>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</si>
  <si>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</si>
  <si>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</si>
  <si>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</si>
  <si>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</si>
  <si>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</si>
  <si>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</si>
  <si>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</si>
  <si>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</si>
  <si>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</si>
  <si>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</si>
  <si>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</si>
  <si>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</si>
  <si>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</si>
  <si>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</si>
  <si>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</si>
  <si>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</si>
  <si>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</si>
  <si>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</si>
  <si>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</si>
  <si>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</si>
  <si>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</si>
  <si>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</si>
  <si>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</si>
  <si>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</si>
  <si>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</si>
  <si>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</si>
  <si>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</si>
  <si>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</si>
  <si>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</si>
  <si>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</si>
  <si>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</si>
  <si>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</si>
  <si>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</si>
  <si>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</si>
  <si>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</si>
  <si>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</si>
  <si>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</si>
  <si>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</si>
  <si>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</si>
  <si>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</si>
  <si>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</si>
  <si>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</si>
  <si>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</si>
  <si>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</si>
  <si>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</si>
  <si>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</si>
  <si>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</si>
  <si>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</si>
  <si>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</si>
  <si>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</si>
  <si>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</si>
  <si>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</si>
  <si>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</si>
  <si>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</si>
  <si>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</si>
  <si>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</si>
  <si>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</si>
  <si>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</si>
  <si>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</si>
  <si>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</si>
  <si>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</si>
  <si>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</si>
  <si>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</si>
  <si>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</si>
  <si>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</si>
  <si>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</si>
  <si>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</si>
  <si>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</si>
  <si>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</si>
  <si>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</si>
  <si>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</si>
  <si>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</si>
  <si>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</si>
  <si>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</si>
  <si>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</si>
  <si>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</si>
  <si>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</si>
  <si>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</si>
  <si>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</si>
  <si>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</si>
  <si>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</si>
  <si>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</si>
  <si>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</si>
  <si>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</si>
  <si>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</si>
  <si>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</si>
  <si>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</si>
  <si>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</si>
  <si>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</si>
  <si>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</si>
  <si>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</si>
  <si>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</si>
  <si>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</si>
  <si>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</si>
  <si>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</si>
  <si>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</si>
  <si>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</si>
  <si>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</si>
  <si>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</si>
  <si>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</si>
  <si>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</si>
  <si>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</si>
  <si>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</si>
  <si>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</si>
  <si>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</si>
  <si>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</si>
  <si>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</si>
  <si>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</si>
  <si>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</si>
  <si>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</si>
  <si>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</si>
  <si>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</si>
  <si>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</si>
  <si>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</si>
  <si>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</si>
  <si>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</si>
  <si>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</si>
  <si>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</si>
  <si>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</si>
  <si>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</si>
  <si>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</si>
  <si>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</si>
  <si>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</si>
  <si>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</si>
  <si>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</si>
  <si>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</si>
  <si>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</si>
  <si>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</si>
  <si>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</si>
  <si>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</si>
  <si>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</si>
  <si>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</si>
  <si>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</si>
  <si>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</si>
  <si>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</si>
  <si>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</si>
  <si>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</si>
  <si>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</si>
  <si>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</si>
  <si>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</si>
  <si>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</si>
  <si>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</si>
  <si>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</si>
  <si>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</si>
  <si>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</si>
  <si>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</si>
  <si>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</si>
  <si>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</si>
  <si>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</si>
  <si>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</si>
  <si>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</si>
  <si>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</si>
  <si>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</si>
  <si>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</si>
  <si>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</si>
  <si>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</si>
  <si>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</si>
  <si>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</si>
  <si>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</si>
  <si>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</si>
  <si>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</si>
  <si>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</si>
  <si>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</si>
  <si>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</si>
  <si>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</si>
  <si>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</si>
  <si>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</si>
  <si>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</si>
  <si>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</si>
  <si>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</si>
  <si>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</si>
  <si>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</si>
  <si>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</si>
  <si>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</si>
  <si>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</si>
  <si>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</si>
  <si>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</si>
  <si>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</si>
  <si>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</si>
  <si>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</si>
  <si>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</si>
  <si>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</si>
  <si>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</si>
  <si>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</si>
  <si>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</si>
  <si>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</si>
  <si>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</si>
  <si>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</si>
  <si>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</si>
  <si>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</si>
  <si>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</si>
  <si>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</si>
  <si>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</si>
  <si>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</si>
  <si>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</si>
  <si>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</si>
  <si>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</si>
  <si>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</si>
  <si>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</si>
  <si>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</si>
  <si>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</si>
  <si>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</si>
  <si>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</si>
  <si>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</si>
  <si>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</si>
  <si>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</si>
  <si>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</si>
  <si>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</si>
  <si>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</si>
  <si>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</si>
  <si>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</si>
  <si>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</si>
  <si>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</si>
  <si>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</si>
  <si>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</si>
  <si>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</si>
  <si>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</si>
  <si>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</si>
  <si>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</si>
  <si>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</si>
  <si>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</si>
  <si>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</si>
  <si>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</si>
  <si>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</si>
  <si>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</si>
  <si>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</si>
  <si>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</si>
  <si>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</si>
  <si>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</si>
  <si>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</si>
  <si>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</si>
  <si>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</si>
  <si>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</si>
  <si>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</si>
  <si>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</si>
  <si>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</si>
  <si>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</si>
  <si>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</si>
  <si>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</si>
  <si>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</si>
  <si>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</si>
  <si>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</si>
  <si>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</si>
  <si>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</si>
  <si>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</si>
  <si>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</si>
  <si>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</si>
  <si>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</si>
  <si>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</si>
  <si>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</si>
  <si>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</si>
  <si>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</si>
  <si>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</si>
  <si>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</si>
  <si>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</si>
  <si>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</si>
  <si>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</si>
  <si>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</si>
  <si>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</si>
  <si>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</si>
  <si>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</si>
  <si>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</si>
  <si>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</si>
  <si>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</si>
  <si>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</si>
  <si>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</si>
  <si>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</si>
  <si>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</si>
  <si>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</si>
  <si>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</si>
  <si>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</si>
  <si>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</si>
  <si>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</si>
  <si>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</si>
  <si>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</si>
  <si>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</si>
  <si>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</si>
  <si>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</si>
  <si>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</si>
  <si>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</si>
  <si>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</si>
  <si>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</si>
  <si>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</si>
  <si>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</si>
  <si>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</si>
  <si>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</si>
  <si>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</si>
  <si>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</si>
  <si>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</si>
  <si>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</si>
  <si>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</si>
  <si>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</si>
  <si>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</si>
  <si>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</si>
  <si>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</si>
  <si>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</si>
  <si>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</si>
  <si>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</si>
  <si>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</si>
  <si>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</si>
  <si>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</si>
  <si>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</si>
  <si>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</si>
  <si>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</si>
  <si>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</si>
  <si>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</si>
  <si>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</si>
  <si>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</si>
  <si>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</si>
  <si>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</si>
  <si>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</si>
  <si>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</si>
  <si>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</si>
  <si>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</si>
  <si>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</si>
  <si>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</si>
  <si>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</si>
  <si>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</si>
  <si>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</si>
  <si>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</si>
  <si>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</si>
  <si>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</si>
  <si>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</si>
  <si>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</si>
  <si>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</si>
  <si>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</si>
  <si>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</si>
  <si>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</si>
  <si>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</si>
  <si>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</si>
  <si>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</si>
  <si>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</si>
  <si>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</si>
  <si>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</si>
  <si>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</si>
  <si>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</si>
  <si>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</si>
  <si>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</si>
  <si>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</si>
  <si>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</si>
  <si>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</si>
  <si>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</si>
  <si>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</si>
  <si>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</si>
  <si>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</si>
  <si>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</si>
  <si>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</si>
  <si>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</si>
  <si>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</si>
  <si>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</si>
  <si>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</si>
  <si>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</si>
  <si>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</si>
  <si>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</si>
  <si>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</si>
  <si>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</si>
  <si>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</si>
  <si>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</si>
  <si>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</si>
  <si>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</si>
  <si>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</si>
  <si>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</si>
  <si>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</si>
  <si>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</si>
  <si>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</si>
  <si>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</si>
  <si>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</si>
  <si>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</si>
  <si>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</si>
  <si>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</si>
  <si>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</si>
  <si>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</si>
  <si>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</si>
  <si>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</si>
  <si>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</si>
  <si>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</si>
  <si>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</si>
  <si>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</si>
  <si>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</si>
  <si>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</si>
  <si>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</si>
  <si>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</si>
  <si>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</si>
  <si>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</si>
  <si>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</si>
  <si>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</si>
  <si>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</si>
  <si>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</si>
  <si>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</si>
  <si>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</si>
  <si>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</si>
  <si>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</si>
  <si>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</si>
  <si>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</si>
  <si>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</si>
  <si>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</si>
  <si>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</si>
  <si>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</si>
  <si>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</si>
  <si>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</si>
  <si>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</si>
  <si>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</si>
  <si>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</si>
  <si>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</si>
  <si>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</si>
  <si>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</si>
  <si>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</si>
  <si>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</si>
  <si>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</si>
  <si>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</si>
  <si>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</si>
  <si>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</si>
  <si>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</si>
  <si>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</si>
  <si>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</si>
  <si>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</si>
  <si>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</si>
  <si>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</si>
  <si>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</si>
  <si>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</si>
  <si>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</si>
  <si>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</si>
  <si>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</si>
  <si>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</si>
  <si>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</si>
  <si>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</si>
  <si>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</si>
  <si>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</si>
  <si>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</si>
  <si>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</si>
  <si>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</si>
  <si>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</si>
  <si>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</si>
  <si>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</si>
  <si>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</si>
  <si>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</si>
  <si>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</si>
  <si>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</si>
  <si>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</si>
  <si>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</si>
  <si>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</si>
  <si>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</si>
  <si>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</si>
  <si>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</si>
  <si>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</si>
  <si>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</si>
  <si>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</si>
  <si>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</si>
  <si>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</si>
  <si>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</si>
  <si>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</si>
  <si>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</si>
  <si>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</si>
  <si>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</si>
  <si>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</si>
  <si>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</si>
  <si>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</si>
  <si>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</si>
  <si>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</si>
  <si>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</si>
  <si>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</si>
  <si>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</si>
  <si>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</si>
  <si>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</si>
  <si>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</si>
  <si>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</si>
  <si>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</si>
  <si>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</si>
  <si>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</si>
  <si>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</si>
  <si>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</si>
  <si>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</si>
  <si>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</si>
  <si>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</si>
  <si>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</si>
  <si>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</si>
  <si>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</si>
  <si>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</si>
  <si>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</si>
  <si>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</si>
  <si>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</si>
  <si>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</si>
  <si>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</si>
  <si>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</si>
  <si>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</si>
  <si>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</si>
  <si>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</si>
  <si>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</si>
  <si>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</si>
  <si>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</si>
  <si>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</si>
  <si>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</si>
  <si>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</si>
  <si>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</si>
  <si>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</si>
  <si>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</si>
  <si>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</si>
  <si>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</si>
  <si>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</si>
  <si>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</si>
  <si>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</si>
  <si>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</si>
  <si>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</si>
  <si>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</si>
  <si>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</si>
  <si>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</si>
  <si>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</si>
  <si>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</si>
  <si>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</si>
  <si>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</si>
  <si>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</si>
  <si>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</si>
  <si>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</si>
  <si>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</si>
  <si>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</si>
  <si>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</si>
  <si>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</si>
  <si>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</si>
  <si>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</si>
  <si>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</si>
  <si>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</si>
  <si>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</si>
  <si>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</si>
  <si>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</si>
  <si>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</si>
  <si>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</si>
  <si>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</si>
  <si>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</si>
  <si>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</si>
  <si>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</si>
  <si>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</si>
  <si>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</si>
  <si>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</si>
  <si>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</si>
  <si>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</si>
  <si>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</si>
  <si>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</si>
  <si>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</si>
  <si>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</si>
  <si>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</si>
  <si>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</si>
  <si>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</si>
  <si>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</si>
  <si>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</si>
  <si>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</si>
  <si>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</si>
  <si>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</si>
  <si>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</si>
  <si>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</si>
  <si>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</si>
  <si>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</si>
  <si>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</si>
  <si>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</si>
  <si>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</si>
  <si>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</si>
  <si>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</si>
  <si>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</si>
  <si>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</si>
  <si>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</si>
  <si>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</si>
  <si>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</si>
  <si>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</si>
  <si>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</si>
  <si>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</si>
  <si>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</si>
  <si>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</si>
  <si>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</si>
  <si>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</si>
  <si>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</si>
  <si>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</si>
  <si>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</si>
  <si>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</si>
  <si>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</si>
  <si>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</si>
  <si>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</si>
  <si>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</si>
  <si>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</si>
  <si>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</si>
  <si>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</si>
  <si>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</si>
  <si>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</si>
  <si>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</si>
  <si>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</si>
  <si>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</si>
  <si>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</si>
  <si>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</si>
  <si>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</si>
  <si>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</si>
  <si>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</si>
  <si>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</si>
  <si>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</si>
  <si>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</si>
  <si>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</si>
  <si>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</si>
  <si>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</si>
  <si>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</si>
  <si>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</si>
  <si>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</si>
  <si>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</si>
  <si>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</si>
  <si>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</si>
  <si>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</si>
  <si>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</si>
  <si>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</si>
  <si>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</si>
  <si>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</si>
  <si>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</si>
  <si>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</si>
  <si>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</si>
  <si>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</si>
  <si>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</si>
  <si>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</si>
  <si>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</si>
  <si>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</si>
  <si>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</si>
  <si>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</si>
  <si>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</si>
  <si>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</si>
  <si>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</si>
  <si>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</si>
  <si>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</si>
  <si>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</si>
  <si>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</si>
  <si>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</si>
  <si>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</si>
  <si>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</si>
  <si>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</si>
  <si>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</si>
  <si>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</si>
  <si>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</si>
  <si>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</si>
  <si>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</si>
  <si>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</si>
  <si>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</si>
  <si>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</si>
  <si>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</si>
  <si>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</si>
  <si>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</si>
  <si>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</si>
  <si>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</si>
  <si>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</si>
  <si>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</si>
  <si>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</si>
  <si>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</si>
  <si>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</si>
  <si>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</si>
  <si>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</si>
  <si>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</si>
  <si>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</si>
  <si>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</si>
  <si>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</si>
  <si>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</si>
  <si>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</si>
  <si>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</si>
  <si>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</si>
  <si>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</si>
  <si>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</si>
  <si>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</si>
  <si>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</si>
  <si>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</si>
  <si>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</si>
  <si>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</si>
  <si>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</si>
  <si>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</si>
  <si>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</si>
  <si>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</si>
  <si>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</si>
  <si>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</si>
  <si>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</si>
  <si>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</si>
  <si>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</si>
  <si>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</si>
  <si>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</si>
  <si>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</si>
  <si>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</si>
  <si>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</si>
  <si>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</si>
  <si>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</si>
  <si>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</si>
  <si>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</si>
  <si>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</si>
  <si>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</si>
  <si>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</si>
  <si>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</si>
  <si>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</si>
  <si>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</si>
  <si>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</si>
  <si>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</si>
  <si>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</si>
  <si>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</si>
  <si>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</si>
  <si>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</si>
  <si>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</si>
  <si>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</si>
  <si>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</si>
  <si>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</si>
  <si>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</si>
  <si>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</si>
  <si>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</si>
  <si>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</si>
  <si>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</si>
  <si>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</si>
  <si>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</si>
  <si>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</si>
  <si>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</si>
  <si>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</si>
  <si>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</si>
  <si>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</si>
  <si>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</si>
  <si>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</si>
  <si>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</si>
  <si>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</si>
  <si>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</si>
  <si>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</si>
  <si>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</si>
  <si>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</si>
  <si>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</si>
  <si>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</si>
  <si>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</si>
  <si>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</si>
  <si>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</si>
  <si>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</si>
  <si>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</si>
  <si>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</si>
  <si>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</si>
  <si>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</si>
  <si>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</si>
  <si>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</si>
  <si>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</si>
  <si>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</si>
  <si>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</si>
  <si>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</si>
  <si>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</si>
  <si>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</si>
  <si>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</si>
  <si>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</si>
  <si>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</si>
  <si>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</si>
  <si>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</si>
  <si>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</si>
  <si>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</si>
  <si>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</si>
  <si>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</si>
  <si>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</si>
  <si>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</si>
  <si>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</si>
  <si>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</si>
  <si>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</si>
  <si>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</si>
  <si>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</si>
  <si>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</si>
  <si>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</si>
  <si>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</si>
  <si>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</si>
  <si>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</si>
  <si>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</si>
  <si>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</si>
  <si>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</si>
  <si>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</si>
  <si>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</si>
  <si>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</si>
  <si>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</si>
  <si>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</si>
  <si>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</si>
  <si>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</si>
  <si>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</si>
  <si>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</si>
  <si>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</si>
  <si>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</si>
  <si>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</si>
  <si>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</si>
  <si>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</si>
  <si>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</si>
  <si>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</si>
  <si>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</si>
  <si>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</si>
  <si>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</si>
  <si>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</si>
  <si>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</si>
  <si>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</si>
  <si>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</si>
  <si>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</si>
  <si>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</si>
  <si>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</si>
  <si>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</si>
  <si>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</si>
  <si>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</si>
  <si>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</si>
  <si>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</si>
  <si>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</si>
  <si>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</si>
  <si>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</si>
  <si>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</si>
  <si>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</si>
  <si>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</si>
  <si>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</si>
  <si>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</si>
  <si>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</si>
  <si>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</si>
  <si>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</si>
  <si>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</si>
  <si>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</si>
  <si>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</si>
  <si>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</si>
  <si>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</si>
  <si>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</si>
  <si>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</si>
  <si>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</si>
  <si>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</si>
  <si>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</si>
  <si>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</si>
  <si>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</si>
  <si>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</si>
  <si>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</si>
  <si>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</si>
  <si>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</si>
  <si>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</si>
  <si>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</si>
  <si>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</si>
  <si>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</si>
  <si>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</si>
  <si>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</si>
  <si>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</si>
  <si>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</si>
  <si>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</si>
  <si>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</si>
  <si>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</si>
  <si>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</si>
  <si>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</si>
  <si>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</si>
  <si>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</si>
  <si>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</si>
  <si>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</si>
  <si>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</si>
  <si>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</si>
  <si>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</si>
  <si>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</si>
  <si>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</si>
  <si>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</si>
  <si>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</si>
  <si>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</si>
  <si>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</si>
  <si>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</si>
  <si>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</si>
  <si>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</si>
  <si>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</si>
  <si>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</si>
  <si>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</si>
  <si>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</si>
  <si>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</si>
  <si>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</si>
  <si>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</si>
  <si>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</si>
  <si>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</si>
  <si>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</si>
  <si>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</si>
  <si>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</si>
  <si>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</si>
  <si>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</si>
  <si>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</si>
  <si>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</si>
  <si>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</si>
  <si>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</si>
  <si>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</si>
  <si>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</si>
  <si>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</si>
  <si>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</si>
  <si>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</si>
  <si>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</si>
  <si>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</si>
  <si>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</si>
  <si>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</si>
  <si>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</si>
  <si>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</si>
  <si>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</si>
  <si>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</si>
  <si>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</si>
  <si>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</si>
  <si>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</si>
  <si>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</si>
  <si>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</si>
  <si>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</si>
  <si>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</si>
  <si>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</si>
  <si>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</si>
  <si>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</si>
  <si>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</si>
  <si>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</si>
  <si>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</si>
  <si>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</si>
  <si>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</si>
  <si>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</si>
  <si>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</si>
  <si>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</si>
  <si>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</si>
  <si>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</si>
  <si>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</si>
  <si>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</si>
  <si>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</si>
  <si>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</si>
  <si>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</si>
  <si>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</si>
  <si>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</si>
  <si>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</si>
  <si>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</si>
  <si>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</si>
  <si>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</si>
  <si>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</si>
  <si>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</si>
  <si>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</si>
  <si>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</si>
  <si>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</si>
  <si>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</si>
  <si>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</si>
  <si>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</si>
  <si>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</si>
  <si>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</si>
  <si>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</si>
  <si>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</si>
  <si>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</si>
  <si>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</si>
  <si>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</si>
  <si>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</si>
  <si>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</si>
  <si>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</si>
  <si>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</si>
  <si>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</si>
  <si>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</si>
  <si>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</si>
  <si>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</si>
  <si>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</si>
  <si>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</si>
  <si>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</si>
  <si>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</si>
  <si>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</si>
  <si>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</si>
  <si>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</si>
  <si>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</si>
  <si>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</si>
  <si>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</si>
  <si>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</si>
  <si>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</si>
  <si>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</si>
  <si>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</si>
  <si>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</si>
  <si>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</si>
  <si>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</si>
  <si>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</si>
  <si>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</si>
  <si>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</si>
  <si>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</si>
  <si>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</si>
  <si>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</si>
  <si>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</si>
  <si>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</si>
  <si>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</si>
  <si>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</si>
  <si>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</si>
  <si>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</si>
  <si>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</si>
  <si>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</si>
  <si>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</si>
  <si>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</si>
  <si>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</si>
  <si>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</si>
  <si>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</si>
  <si>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</si>
  <si>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</si>
  <si>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</si>
  <si>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</si>
  <si>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</si>
  <si>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</si>
  <si>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</si>
  <si>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</si>
  <si>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</si>
  <si>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</si>
  <si>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</si>
  <si>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</si>
  <si>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</si>
  <si>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</si>
  <si>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</si>
  <si>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</si>
  <si>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</si>
  <si>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</si>
  <si>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</si>
  <si>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</si>
  <si>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</si>
  <si>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</si>
  <si>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</si>
  <si>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</si>
  <si>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</si>
  <si>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</si>
  <si>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</si>
  <si>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</si>
  <si>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</si>
  <si>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</si>
  <si>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</si>
  <si>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</si>
  <si>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</si>
  <si>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</si>
  <si>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</si>
  <si>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</si>
  <si>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</si>
  <si>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</si>
  <si>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</si>
  <si>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</si>
  <si>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</si>
  <si>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</si>
  <si>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</si>
  <si>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</si>
  <si>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</si>
  <si>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</si>
  <si>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</si>
  <si>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</si>
  <si>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</si>
  <si>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</si>
  <si>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</si>
  <si>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</si>
  <si>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</si>
  <si>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</si>
  <si>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</si>
  <si>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</si>
  <si>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</si>
  <si>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</si>
  <si>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</si>
  <si>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</si>
  <si>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</si>
  <si>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</si>
  <si>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</si>
  <si>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</si>
  <si>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</si>
  <si>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</si>
  <si>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</si>
  <si>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</si>
  <si>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</si>
  <si>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</si>
  <si>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</si>
  <si>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</si>
  <si>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</si>
  <si>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</si>
  <si>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</si>
  <si>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</si>
  <si>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</si>
  <si>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</si>
  <si>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</si>
  <si>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</si>
  <si>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</si>
  <si>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</si>
  <si>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</si>
  <si>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</si>
  <si>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</si>
  <si>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</si>
  <si>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</si>
  <si>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</si>
  <si>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</si>
  <si>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</si>
  <si>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</si>
  <si>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</si>
  <si>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</si>
  <si>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</si>
  <si>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</si>
  <si>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</si>
  <si>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</si>
  <si>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</si>
  <si>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</si>
  <si>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</si>
  <si>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</si>
  <si>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</si>
  <si>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</si>
  <si>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</si>
  <si>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</si>
  <si>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</si>
  <si>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</si>
  <si>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</si>
  <si>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</si>
  <si>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</si>
  <si>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</si>
  <si>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</si>
  <si>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</si>
  <si>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</si>
  <si>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</si>
  <si>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</si>
  <si>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</si>
  <si>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</si>
  <si>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</si>
  <si>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</si>
  <si>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</si>
  <si>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</si>
  <si>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</si>
  <si>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</si>
  <si>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</si>
  <si>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</si>
  <si>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</si>
  <si>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</si>
  <si>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</si>
  <si>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</si>
  <si>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</si>
  <si>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</si>
  <si>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</si>
  <si>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</si>
  <si>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</si>
  <si>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</si>
  <si>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</si>
  <si>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</si>
  <si>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</si>
  <si>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</si>
  <si>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</si>
  <si>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</si>
  <si>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</si>
  <si>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</si>
  <si>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</si>
  <si>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</si>
  <si>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</si>
  <si>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</si>
  <si>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</si>
  <si>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</si>
  <si>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</si>
  <si>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</si>
  <si>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</si>
  <si>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</si>
  <si>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</si>
  <si>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</si>
  <si>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</si>
  <si>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</si>
  <si>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</si>
  <si>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</si>
  <si>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</si>
  <si>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</si>
  <si>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</si>
  <si>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</si>
  <si>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</si>
  <si>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</si>
  <si>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</si>
  <si>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</si>
  <si>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</si>
  <si>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</si>
  <si>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</si>
  <si>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</si>
  <si>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</si>
  <si>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</si>
  <si>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</si>
  <si>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</si>
  <si>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</si>
  <si>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</si>
  <si>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</si>
  <si>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</si>
  <si>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</si>
  <si>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</si>
  <si>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</si>
  <si>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</si>
  <si>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</si>
  <si>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</si>
  <si>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</si>
  <si>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</si>
  <si>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</si>
  <si>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</si>
  <si>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</si>
  <si>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</si>
  <si>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</si>
  <si>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</si>
  <si>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</si>
  <si>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</si>
  <si>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</si>
  <si>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</si>
  <si>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</si>
  <si>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</si>
  <si>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</si>
  <si>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</si>
  <si>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</si>
  <si>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</si>
  <si>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</si>
  <si>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</si>
  <si>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</si>
  <si>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</si>
  <si>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</si>
  <si>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</si>
  <si>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</si>
  <si>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</si>
  <si>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</si>
  <si>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</si>
  <si>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</si>
  <si>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</si>
  <si>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</si>
  <si>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</si>
  <si>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</si>
  <si>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</si>
  <si>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</si>
  <si>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</si>
  <si>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</si>
  <si>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</si>
  <si>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</si>
  <si>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</si>
  <si>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</si>
  <si>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</si>
  <si>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</si>
  <si>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</si>
  <si>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</si>
  <si>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</si>
  <si>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</si>
  <si>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</si>
  <si>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</si>
  <si>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</si>
  <si>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</si>
  <si>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</si>
  <si>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</si>
  <si>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</si>
  <si>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</si>
  <si>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</si>
  <si>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</si>
  <si>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</si>
  <si>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</si>
  <si>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</si>
  <si>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</si>
  <si>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</si>
  <si>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</si>
  <si>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</si>
  <si>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</si>
  <si>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</si>
  <si>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</si>
  <si>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</si>
  <si>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</si>
  <si>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</si>
  <si>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</si>
  <si>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</si>
  <si>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</si>
  <si>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</si>
  <si>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</si>
  <si>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</si>
  <si>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</si>
  <si>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</si>
  <si>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</si>
  <si>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</si>
  <si>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</si>
  <si>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</si>
  <si>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</si>
  <si>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</si>
  <si>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</si>
  <si>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</si>
  <si>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</si>
  <si>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</si>
  <si>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</si>
  <si>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</si>
  <si>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</si>
  <si>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</si>
  <si>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</si>
  <si>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</si>
  <si>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</si>
  <si>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</si>
  <si>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</si>
  <si>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</si>
  <si>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</si>
  <si>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</si>
  <si>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</si>
  <si>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</si>
  <si>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</si>
  <si>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</si>
  <si>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</si>
  <si>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</si>
  <si>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</si>
  <si>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</si>
  <si>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</si>
  <si>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</si>
  <si>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</si>
  <si>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</si>
  <si>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</si>
  <si>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</si>
  <si>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</si>
  <si>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</si>
  <si>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</si>
  <si>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</si>
  <si>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</si>
  <si>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</si>
  <si>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</si>
  <si>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</si>
  <si>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</si>
  <si>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</si>
  <si>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</si>
  <si>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</si>
  <si>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</si>
  <si>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</si>
  <si>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</si>
  <si>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</si>
  <si>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</si>
  <si>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</si>
  <si>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</si>
  <si>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</si>
  <si>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</si>
  <si>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</si>
  <si>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</si>
  <si>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</si>
  <si>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</si>
  <si>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</si>
  <si>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</si>
  <si>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</si>
  <si>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</si>
  <si>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</si>
  <si>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</si>
  <si>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</si>
  <si>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</si>
  <si>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</si>
  <si>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</si>
  <si>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</si>
  <si>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</si>
  <si>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</si>
  <si>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</si>
  <si>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</si>
  <si>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</si>
  <si>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</si>
  <si>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</si>
  <si>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</si>
  <si>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</si>
  <si>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</si>
  <si>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</si>
  <si>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</si>
  <si>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</si>
  <si>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</si>
  <si>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</si>
  <si>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</si>
  <si>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</si>
  <si>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</si>
  <si>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</si>
  <si>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</si>
  <si>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</si>
  <si>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</si>
  <si>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</si>
  <si>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</si>
  <si>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</si>
  <si>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</si>
  <si>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</si>
  <si>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</si>
  <si>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</si>
  <si>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</si>
  <si>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</si>
  <si>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</si>
  <si>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</si>
  <si>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</si>
  <si>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</si>
  <si>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</si>
  <si>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</si>
  <si>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</si>
  <si>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</si>
  <si>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</si>
  <si>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</si>
  <si>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</si>
  <si>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</si>
  <si>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</si>
  <si>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</si>
  <si>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</si>
  <si>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</si>
  <si>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</si>
  <si>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</si>
  <si>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</si>
  <si>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</si>
  <si>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</si>
  <si>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</si>
  <si>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</si>
  <si>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</si>
  <si>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</si>
  <si>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</si>
  <si>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</si>
  <si>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</si>
  <si>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</si>
  <si>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</si>
  <si>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</si>
  <si>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</si>
  <si>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</si>
  <si>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</si>
  <si>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</si>
  <si>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</si>
  <si>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</si>
  <si>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</si>
  <si>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</si>
  <si>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</si>
  <si>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</si>
  <si>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</si>
  <si>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</si>
  <si>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</si>
  <si>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</si>
  <si>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</si>
  <si>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</si>
  <si>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</si>
  <si>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</si>
  <si>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</si>
  <si>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</si>
  <si>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</si>
  <si>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</si>
  <si>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</si>
  <si>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</si>
  <si>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</si>
  <si>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</si>
  <si>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</si>
  <si>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</si>
  <si>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</si>
  <si>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</si>
  <si>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</si>
  <si>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</si>
  <si>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</si>
  <si>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</si>
  <si>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</si>
  <si>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</si>
  <si>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</si>
  <si>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</si>
  <si>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</si>
  <si>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</si>
  <si>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</si>
  <si>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</si>
  <si>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</si>
  <si>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</si>
  <si>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</si>
  <si>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</si>
  <si>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</si>
  <si>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</si>
  <si>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</si>
  <si>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</si>
  <si>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</si>
  <si>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</si>
  <si>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</si>
  <si>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</si>
  <si>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</si>
  <si>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</si>
  <si>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</si>
  <si>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</si>
  <si>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</si>
  <si>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</si>
  <si>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</si>
  <si>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</si>
  <si>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</si>
  <si>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</si>
  <si>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</si>
  <si>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</si>
  <si>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</si>
  <si>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</si>
  <si>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</si>
  <si>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</si>
  <si>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</si>
  <si>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</si>
  <si>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</si>
  <si>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</si>
  <si>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</si>
  <si>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</si>
  <si>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</si>
  <si>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</si>
  <si>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</si>
  <si>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</si>
  <si>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</si>
  <si>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</si>
  <si>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</si>
  <si>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</si>
  <si>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</si>
  <si>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</si>
  <si>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</si>
  <si>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</si>
  <si>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</si>
  <si>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</si>
  <si>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</si>
  <si>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</si>
  <si>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</si>
  <si>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</si>
  <si>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</si>
  <si>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</si>
  <si>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</si>
  <si>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</si>
  <si>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</si>
  <si>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</si>
  <si>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</si>
  <si>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</si>
  <si>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</si>
  <si>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</si>
  <si>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</si>
  <si>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</si>
  <si>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</si>
  <si>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</si>
  <si>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</si>
  <si>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</si>
  <si>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</si>
  <si>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</si>
  <si>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</si>
  <si>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</si>
  <si>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</si>
  <si>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</si>
  <si>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</si>
  <si>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</si>
  <si>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</si>
  <si>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</si>
  <si>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</si>
  <si>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</si>
  <si>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</si>
  <si>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</si>
  <si>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</si>
  <si>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</si>
  <si>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</si>
  <si>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</si>
  <si>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</si>
  <si>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</si>
  <si>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</si>
  <si>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</si>
  <si>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</si>
  <si>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</si>
  <si>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</si>
  <si>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</si>
  <si>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</si>
  <si>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</si>
  <si>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</si>
  <si>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</si>
  <si>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</si>
  <si>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</si>
  <si>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</si>
  <si>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</si>
  <si>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</si>
  <si>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</si>
  <si>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</si>
  <si>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</si>
  <si>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</si>
  <si>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</si>
  <si>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</si>
  <si>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</si>
  <si>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</si>
  <si>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</si>
  <si>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</si>
  <si>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</si>
  <si>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</si>
  <si>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</si>
  <si>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</si>
  <si>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</si>
  <si>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</si>
  <si>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</si>
  <si>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</si>
  <si>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</si>
  <si>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</si>
  <si>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</si>
  <si>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</si>
  <si>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</si>
  <si>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</si>
  <si>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</si>
  <si>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</si>
  <si>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</si>
  <si>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</si>
  <si>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</si>
  <si>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</si>
  <si>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</si>
  <si>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</si>
  <si>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</si>
  <si>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</si>
  <si>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</si>
  <si>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</si>
  <si>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</si>
  <si>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</si>
  <si>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</si>
  <si>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</si>
  <si>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</si>
  <si>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</si>
  <si>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</si>
  <si>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</si>
  <si>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</si>
  <si>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</si>
  <si>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</si>
  <si>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</si>
  <si>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</si>
  <si>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</si>
  <si>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</si>
  <si>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</si>
  <si>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</si>
  <si>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</si>
  <si>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</si>
  <si>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</si>
  <si>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</si>
  <si>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</si>
  <si>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</si>
  <si>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</si>
  <si>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</si>
  <si>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</si>
  <si>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</si>
  <si>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</si>
  <si>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</si>
  <si>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</si>
  <si>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</si>
  <si>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</si>
  <si>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</si>
  <si>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</si>
  <si>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</si>
  <si>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</si>
  <si>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</si>
  <si>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</si>
  <si>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</si>
  <si>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</si>
  <si>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</si>
  <si>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</si>
  <si>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</si>
  <si>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</si>
  <si>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</si>
  <si>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</si>
  <si>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</si>
  <si>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</si>
  <si>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</si>
  <si>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</si>
  <si>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</si>
  <si>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</si>
  <si>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</si>
  <si>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</si>
  <si>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</si>
  <si>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</si>
  <si>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</si>
  <si>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</si>
  <si>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</si>
  <si>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</si>
  <si>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</si>
  <si>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</si>
  <si>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</si>
  <si>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</si>
  <si>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</si>
  <si>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</si>
  <si>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</si>
  <si>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</si>
  <si>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</si>
  <si>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</si>
  <si>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</si>
  <si>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</si>
  <si>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</si>
  <si>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</si>
  <si>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</si>
  <si>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</si>
  <si>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</si>
  <si>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</si>
  <si>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</si>
  <si>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</si>
  <si>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</si>
  <si>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</si>
  <si>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</si>
  <si>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</si>
  <si>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</si>
  <si>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</si>
  <si>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</si>
  <si>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</si>
  <si>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</si>
  <si>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</si>
  <si>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</si>
  <si>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</si>
  <si>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</si>
  <si>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</si>
  <si>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</si>
  <si>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</si>
  <si>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</si>
  <si>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</si>
  <si>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</si>
  <si>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</si>
  <si>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</si>
  <si>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</si>
  <si>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</si>
  <si>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</si>
  <si>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</si>
  <si>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</si>
  <si>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</si>
  <si>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</si>
  <si>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</si>
  <si>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</si>
  <si>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</si>
  <si>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</si>
  <si>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</si>
  <si>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</si>
  <si>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</si>
  <si>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</si>
  <si>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</si>
  <si>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</si>
  <si>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</si>
  <si>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</si>
  <si>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</si>
  <si>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</si>
  <si>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</si>
  <si>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</si>
  <si>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</si>
  <si>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</si>
  <si>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</si>
  <si>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</si>
  <si>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</si>
  <si>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</si>
  <si>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</si>
  <si>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</si>
  <si>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</si>
  <si>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</si>
  <si>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</si>
  <si>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</si>
  <si>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</si>
  <si>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</si>
  <si>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</si>
  <si>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</si>
  <si>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</si>
  <si>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</si>
  <si>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</si>
  <si>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</si>
  <si>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</si>
  <si>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</si>
  <si>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</si>
  <si>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</si>
  <si>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</si>
  <si>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</si>
  <si>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</si>
  <si>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</si>
  <si>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</si>
  <si>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</si>
  <si>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</si>
  <si>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</si>
  <si>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</si>
  <si>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</si>
  <si>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</si>
  <si>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</si>
  <si>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</si>
  <si>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</si>
  <si>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</si>
  <si>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</si>
  <si>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</si>
  <si>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</si>
  <si>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</si>
  <si>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</si>
  <si>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</si>
  <si>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</si>
  <si>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</si>
  <si>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</si>
  <si>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</si>
  <si>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</si>
  <si>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</si>
  <si>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</si>
  <si>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</si>
  <si>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</si>
  <si>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</si>
  <si>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</si>
  <si>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</si>
  <si>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</si>
  <si>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</si>
  <si>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</si>
  <si>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</si>
  <si>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</si>
  <si>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</si>
  <si>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</si>
  <si>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</si>
  <si>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</si>
  <si>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</si>
  <si>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</si>
  <si>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</si>
  <si>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</si>
  <si>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</si>
  <si>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</si>
  <si>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</si>
  <si>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</si>
  <si>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</si>
  <si>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</si>
  <si>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</si>
  <si>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</si>
  <si>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</si>
  <si>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</si>
  <si>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</si>
  <si>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</si>
  <si>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</si>
  <si>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</si>
  <si>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</si>
  <si>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</si>
  <si>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</si>
  <si>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</si>
  <si>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</si>
  <si>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</si>
  <si>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</si>
  <si>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</si>
  <si>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</si>
  <si>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</si>
  <si>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</si>
  <si>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</si>
  <si>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</si>
  <si>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</si>
  <si>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</si>
  <si>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</si>
  <si>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</si>
  <si>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</si>
  <si>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</si>
  <si>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</si>
  <si>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</si>
  <si>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</si>
  <si>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</si>
  <si>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</si>
  <si>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</si>
  <si>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</si>
  <si>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</si>
  <si>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</si>
  <si>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</si>
  <si>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</si>
  <si>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</si>
  <si>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</si>
  <si>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</si>
  <si>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</si>
  <si>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</si>
  <si>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</si>
  <si>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</si>
  <si>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</si>
  <si>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</si>
  <si>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</si>
  <si>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</si>
  <si>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</si>
  <si>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</si>
  <si>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</si>
  <si>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</si>
  <si>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</si>
  <si>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</si>
  <si>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</si>
  <si>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</si>
  <si>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</si>
  <si>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</si>
  <si>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</si>
  <si>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</si>
  <si>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</si>
  <si>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</si>
  <si>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</si>
  <si>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</si>
  <si>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</si>
  <si>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</si>
  <si>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</si>
  <si>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</si>
  <si>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</si>
  <si>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</si>
  <si>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</si>
  <si>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</si>
  <si>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</si>
  <si>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</si>
  <si>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</si>
  <si>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</si>
  <si>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</si>
  <si>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</si>
  <si>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</si>
  <si>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</si>
  <si>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</si>
  <si>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</si>
  <si>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</si>
  <si>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</si>
  <si>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</si>
  <si>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</si>
  <si>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</si>
  <si>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</si>
  <si>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</si>
  <si>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</si>
  <si>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</si>
  <si>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</si>
  <si>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</si>
  <si>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</si>
  <si>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</si>
  <si>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</si>
  <si>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</si>
  <si>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</si>
  <si>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</si>
  <si>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</si>
  <si>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</si>
  <si>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</si>
  <si>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</si>
  <si>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</si>
  <si>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</si>
  <si>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</si>
  <si>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</si>
  <si>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</si>
  <si>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</si>
  <si>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</si>
  <si>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</si>
  <si>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</si>
  <si>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</si>
  <si>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</si>
  <si>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</si>
  <si>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</si>
  <si>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</si>
  <si>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</si>
  <si>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</si>
  <si>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</si>
  <si>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</si>
  <si>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</si>
  <si>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</si>
  <si>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</si>
  <si>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</si>
  <si>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</si>
  <si>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</si>
  <si>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</si>
  <si>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</si>
  <si>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</si>
  <si>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</si>
  <si>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</si>
  <si>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</si>
  <si>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</si>
  <si>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</si>
  <si>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</si>
  <si>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</si>
  <si>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</si>
  <si>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</si>
  <si>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</si>
  <si>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</si>
  <si>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</si>
  <si>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</si>
  <si>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</si>
  <si>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</si>
  <si>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</si>
  <si>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</si>
  <si>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</si>
  <si>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</si>
  <si>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</si>
  <si>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</si>
  <si>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</si>
  <si>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</si>
  <si>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</si>
  <si>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</si>
  <si>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</si>
  <si>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</si>
  <si>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</si>
  <si>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</si>
  <si>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</si>
  <si>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</si>
  <si>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</si>
  <si>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</si>
  <si>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</si>
  <si>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</si>
  <si>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</si>
  <si>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</si>
  <si>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</si>
  <si>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</si>
  <si>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</si>
  <si>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</si>
  <si>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</si>
  <si>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</si>
  <si>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</si>
  <si>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</si>
  <si>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</si>
  <si>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</si>
  <si>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</si>
  <si>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</si>
  <si>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</si>
  <si>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</si>
  <si>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</si>
  <si>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</si>
  <si>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</si>
  <si>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</si>
  <si>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</si>
  <si>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</si>
  <si>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</si>
  <si>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</si>
  <si>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</si>
  <si>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</si>
  <si>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</si>
  <si>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</si>
  <si>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</si>
  <si>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</si>
  <si>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</si>
  <si>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</si>
  <si>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</si>
  <si>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</si>
  <si>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</si>
  <si>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</si>
  <si>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</si>
  <si>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</si>
  <si>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</si>
  <si>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</si>
  <si>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</si>
  <si>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</si>
  <si>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</si>
  <si>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</si>
  <si>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</si>
  <si>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</si>
  <si>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</si>
  <si>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</si>
  <si>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</si>
  <si>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</si>
  <si>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</si>
  <si>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</si>
  <si>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</si>
  <si>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</si>
  <si>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</si>
  <si>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</si>
  <si>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</si>
  <si>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</si>
  <si>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</si>
  <si>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</si>
  <si>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</si>
  <si>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</si>
  <si>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</si>
  <si>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</si>
  <si>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</si>
  <si>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</si>
  <si>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</si>
  <si>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</si>
  <si>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</si>
  <si>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</si>
  <si>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</si>
  <si>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</si>
  <si>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</si>
  <si>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</si>
  <si>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</si>
  <si>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</si>
  <si>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</si>
  <si>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</si>
  <si>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</si>
  <si>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</si>
  <si>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</si>
  <si>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</si>
  <si>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</si>
  <si>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</si>
  <si>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</si>
  <si>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</si>
  <si>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</si>
  <si>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</si>
  <si>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</si>
  <si>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</si>
  <si>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</si>
  <si>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</si>
  <si>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</si>
  <si>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</si>
  <si>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</si>
  <si>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</si>
  <si>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</si>
  <si>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</si>
  <si>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</si>
  <si>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</si>
  <si>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</si>
  <si>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</si>
  <si>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</si>
  <si>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</si>
  <si>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</si>
  <si>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</si>
  <si>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</si>
  <si>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</si>
  <si>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</si>
  <si>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</si>
  <si>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</si>
  <si>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</si>
  <si>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</si>
  <si>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</si>
  <si>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</si>
  <si>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</si>
  <si>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</si>
  <si>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</si>
  <si>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</si>
  <si>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</si>
  <si>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</si>
  <si>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</si>
  <si>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</si>
  <si>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</si>
  <si>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</si>
  <si>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</si>
  <si>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</si>
  <si>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</si>
  <si>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</si>
  <si>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</si>
  <si>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</si>
  <si>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</si>
  <si>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</si>
  <si>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</si>
  <si>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</si>
  <si>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</si>
  <si>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</si>
  <si>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</si>
  <si>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</si>
  <si>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</si>
  <si>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</si>
  <si>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</si>
  <si>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</si>
  <si>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</si>
  <si>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</si>
  <si>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</si>
  <si>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</si>
  <si>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</si>
  <si>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</si>
  <si>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</si>
  <si>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</si>
  <si>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</si>
  <si>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</si>
  <si>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</si>
  <si>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</si>
  <si>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</si>
  <si>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</si>
  <si>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</si>
  <si>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</si>
  <si>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</si>
  <si>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</si>
  <si>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</si>
  <si>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</si>
  <si>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</si>
  <si>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</si>
  <si>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</si>
  <si>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</si>
  <si>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</si>
  <si>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</si>
  <si>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</si>
  <si>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</si>
  <si>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</si>
  <si>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</si>
  <si>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</si>
  <si>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</si>
  <si>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</si>
  <si>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</si>
  <si>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</si>
  <si>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</si>
  <si>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</si>
  <si>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</si>
  <si>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</si>
  <si>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</si>
  <si>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</si>
  <si>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</si>
  <si>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</si>
  <si>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</si>
  <si>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</si>
  <si>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</si>
  <si>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</si>
  <si>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</si>
  <si>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</si>
  <si>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</si>
  <si>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</si>
  <si>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</si>
  <si>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</si>
  <si>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</si>
  <si>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</si>
  <si>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</si>
  <si>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</si>
  <si>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</si>
  <si>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</si>
  <si>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</si>
  <si>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</si>
  <si>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</si>
  <si>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</si>
  <si>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</si>
  <si>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</si>
  <si>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</si>
  <si>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</si>
  <si>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</si>
  <si>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</si>
  <si>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</si>
  <si>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</si>
  <si>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</si>
  <si>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</si>
  <si>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</si>
  <si>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</si>
  <si>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</si>
  <si>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</si>
  <si>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</si>
  <si>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</si>
  <si>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</si>
  <si>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</si>
  <si>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</si>
  <si>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</si>
  <si>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</si>
  <si>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</si>
  <si>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</si>
  <si>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</si>
  <si>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</si>
  <si>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</si>
  <si>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</si>
  <si>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</si>
  <si>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</si>
  <si>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</si>
  <si>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</si>
  <si>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</si>
  <si>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</si>
  <si>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</si>
  <si>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</si>
  <si>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</si>
  <si>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</si>
  <si>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</si>
  <si>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</si>
  <si>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</si>
  <si>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</si>
  <si>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</si>
  <si>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</si>
  <si>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</si>
  <si>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</si>
  <si>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</si>
  <si>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</si>
  <si>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</si>
  <si>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</si>
  <si>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</si>
  <si>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</si>
  <si>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</si>
  <si>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</si>
  <si>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</si>
  <si>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</si>
  <si>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</si>
  <si>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</si>
  <si>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</si>
  <si>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</si>
  <si>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</si>
  <si>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</si>
  <si>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</si>
  <si>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</si>
  <si>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</si>
  <si>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</si>
  <si>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</si>
  <si>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</si>
  <si>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</si>
  <si>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</si>
  <si>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</si>
  <si>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</si>
  <si>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</si>
  <si>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</si>
  <si>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</si>
  <si>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</si>
  <si>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</si>
  <si>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</si>
  <si>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</si>
  <si>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</si>
  <si>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</si>
  <si>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</si>
  <si>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</si>
  <si>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</si>
  <si>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</si>
  <si>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</si>
  <si>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</si>
  <si>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</si>
  <si>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</si>
  <si>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</si>
  <si>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</si>
  <si>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</si>
  <si>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</si>
  <si>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</si>
  <si>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</si>
  <si>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</si>
  <si>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</si>
  <si>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</si>
  <si>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</si>
  <si>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</si>
  <si>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</si>
  <si>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</si>
  <si>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</si>
  <si>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</si>
  <si>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</si>
  <si>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</si>
  <si>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</si>
  <si>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</si>
  <si>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</si>
  <si>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</si>
  <si>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</si>
  <si>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</si>
  <si>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</si>
  <si>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</si>
  <si>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</si>
  <si>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</si>
  <si>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</si>
  <si>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</si>
  <si>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</si>
  <si>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</si>
  <si>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</si>
  <si>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</si>
  <si>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</si>
  <si>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</si>
  <si>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</si>
  <si>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</si>
  <si>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</si>
  <si>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</si>
  <si>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</si>
  <si>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</si>
  <si>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</si>
  <si>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</si>
  <si>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</si>
  <si>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</si>
  <si>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</si>
  <si>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</si>
  <si>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</si>
  <si>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</si>
  <si>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</si>
  <si>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</si>
  <si>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</si>
  <si>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</si>
  <si>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</si>
  <si>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</si>
  <si>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</si>
  <si>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</si>
  <si>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</si>
  <si>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</si>
  <si>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</si>
  <si>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</si>
  <si>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</si>
  <si>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</si>
  <si>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</si>
  <si>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</si>
  <si>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</si>
  <si>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</si>
  <si>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</si>
  <si>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</si>
  <si>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</si>
  <si>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</si>
  <si>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</si>
  <si>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</si>
  <si>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</si>
  <si>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</si>
  <si>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</si>
  <si>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</si>
  <si>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</si>
  <si>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</si>
  <si>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</si>
  <si>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</si>
  <si>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</si>
  <si>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</si>
  <si>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</si>
  <si>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</si>
  <si>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</si>
  <si>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</si>
  <si>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</si>
  <si>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</si>
  <si>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</si>
  <si>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</si>
  <si>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</si>
  <si>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</si>
  <si>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</si>
  <si>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</si>
  <si>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</si>
  <si>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</si>
  <si>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</si>
  <si>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</si>
  <si>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</si>
  <si>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</si>
  <si>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</si>
  <si>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</si>
  <si>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</si>
  <si>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</si>
  <si>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</si>
  <si>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</si>
  <si>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</si>
  <si>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</si>
  <si>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</si>
  <si>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</si>
  <si>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</si>
  <si>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</si>
  <si>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</si>
  <si>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</si>
  <si>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</si>
  <si>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</si>
  <si>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</si>
  <si>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</si>
  <si>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</si>
  <si>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</si>
  <si>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</si>
  <si>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</si>
  <si>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</si>
  <si>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</si>
  <si>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</si>
  <si>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</si>
  <si>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</si>
  <si>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</si>
  <si>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</si>
  <si>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</si>
  <si>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</si>
  <si>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</si>
  <si>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</si>
  <si>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</si>
  <si>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</si>
  <si>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</si>
  <si>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</si>
  <si>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</si>
  <si>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</si>
  <si>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</si>
  <si>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</si>
  <si>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</si>
  <si>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</si>
  <si>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</si>
  <si>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</si>
  <si>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</si>
  <si>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</si>
  <si>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</si>
  <si>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</si>
  <si>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</si>
  <si>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</si>
  <si>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</si>
  <si>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</si>
  <si>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</si>
  <si>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</si>
  <si>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</si>
  <si>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</si>
  <si>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</si>
  <si>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</si>
  <si>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</si>
  <si>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</si>
  <si>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</si>
  <si>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</si>
  <si>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</si>
  <si>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</si>
  <si>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</si>
  <si>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</si>
  <si>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</si>
  <si>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</si>
  <si>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</si>
  <si>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</si>
  <si>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</si>
  <si>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</si>
  <si>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</si>
  <si>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</si>
  <si>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</si>
  <si>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</si>
  <si>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</si>
  <si>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</si>
  <si>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</si>
  <si>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</si>
  <si>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</si>
  <si>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</si>
  <si>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</si>
  <si>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</si>
  <si>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</si>
  <si>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</si>
  <si>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</si>
  <si>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</si>
  <si>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</si>
  <si>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</si>
  <si>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</si>
  <si>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</si>
  <si>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</si>
  <si>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</si>
  <si>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</si>
  <si>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</si>
  <si>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</si>
  <si>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</si>
  <si>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</si>
  <si>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</si>
  <si>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</si>
  <si>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</si>
  <si>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</si>
  <si>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</si>
  <si>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</si>
  <si>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</si>
  <si>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</si>
  <si>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</si>
  <si>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</si>
  <si>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</si>
  <si>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</si>
  <si>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</si>
  <si>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</si>
  <si>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</si>
  <si>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</si>
  <si>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</si>
  <si>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</si>
  <si>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</si>
  <si>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</si>
  <si>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</si>
  <si>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</si>
  <si>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</si>
  <si>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</si>
  <si>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</si>
  <si>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</si>
  <si>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</si>
  <si>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</si>
  <si>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</si>
  <si>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</si>
  <si>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</si>
  <si>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</si>
  <si>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</si>
  <si>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</si>
  <si>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</si>
  <si>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</si>
  <si>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</si>
  <si>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</si>
  <si>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</si>
  <si>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</si>
  <si>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</si>
  <si>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</si>
  <si>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</si>
  <si>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</si>
  <si>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</si>
  <si>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</si>
  <si>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</si>
  <si>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</si>
  <si>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</si>
  <si>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</si>
  <si>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</si>
  <si>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</si>
  <si>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</si>
  <si>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</si>
  <si>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</si>
  <si>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</si>
  <si>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</si>
  <si>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</si>
  <si>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</si>
  <si>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</si>
  <si>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</si>
  <si>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</si>
  <si>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</si>
  <si>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</si>
  <si>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</si>
  <si>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</si>
  <si>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</si>
  <si>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</si>
  <si>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</si>
  <si>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</si>
  <si>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</si>
  <si>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</si>
  <si>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</si>
  <si>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</si>
  <si>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</si>
  <si>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</si>
  <si>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</si>
  <si>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</si>
  <si>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</si>
  <si>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</si>
  <si>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</si>
  <si>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</si>
  <si>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</si>
  <si>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</si>
  <si>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</si>
  <si>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</si>
  <si>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</si>
  <si>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</si>
  <si>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</si>
  <si>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</si>
  <si>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</si>
  <si>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</si>
  <si>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</si>
  <si>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</si>
  <si>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</si>
  <si>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</si>
  <si>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</si>
  <si>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</si>
  <si>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</si>
  <si>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</si>
  <si>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</si>
  <si>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</si>
  <si>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</si>
  <si>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</si>
  <si>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</si>
  <si>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</si>
  <si>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</si>
  <si>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</si>
  <si>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</si>
  <si>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</si>
  <si>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</si>
  <si>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</si>
  <si>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</si>
  <si>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</si>
  <si>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</si>
  <si>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</si>
  <si>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</si>
  <si>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</si>
  <si>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</si>
  <si>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</si>
  <si>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</si>
  <si>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</si>
  <si>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</si>
  <si>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</si>
  <si>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</si>
  <si>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</si>
  <si>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</si>
  <si>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</si>
  <si>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</si>
  <si>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</si>
  <si>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</si>
  <si>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</si>
  <si>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</si>
  <si>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</si>
  <si>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</si>
  <si>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</si>
  <si>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</si>
  <si>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</si>
  <si>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</si>
  <si>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</si>
  <si>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</si>
  <si>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</si>
  <si>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</si>
  <si>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</si>
  <si>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</si>
  <si>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</si>
  <si>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</si>
  <si>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</si>
  <si>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</si>
  <si>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</si>
  <si>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</si>
  <si>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</si>
  <si>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</si>
  <si>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</si>
  <si>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</si>
  <si>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</si>
  <si>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</si>
  <si>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</si>
  <si>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</si>
  <si>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</si>
  <si>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</si>
  <si>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</si>
  <si>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</si>
  <si>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</si>
  <si>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</si>
  <si>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</si>
  <si>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</si>
  <si>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</si>
  <si>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</si>
  <si>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</si>
  <si>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</si>
  <si>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</si>
  <si>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</si>
  <si>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</si>
  <si>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</si>
  <si>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</si>
  <si>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</si>
  <si>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</si>
  <si>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</si>
  <si>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</si>
  <si>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</si>
  <si>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</si>
  <si>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</si>
  <si>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</si>
  <si>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</si>
  <si>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</si>
  <si>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</si>
  <si>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</si>
  <si>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</si>
  <si>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</si>
  <si>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</si>
  <si>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</si>
  <si>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</si>
  <si>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</si>
  <si>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</si>
  <si>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</si>
  <si>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</si>
  <si>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</si>
  <si>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</si>
  <si>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</si>
  <si>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</si>
  <si>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</si>
  <si>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</si>
  <si>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</si>
  <si>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</si>
  <si>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</si>
  <si>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</si>
  <si>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</si>
  <si>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</si>
  <si>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</si>
  <si>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</si>
  <si>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</si>
  <si>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</si>
  <si>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</si>
  <si>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</si>
  <si>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</si>
  <si>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</si>
  <si>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</si>
  <si>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</si>
  <si>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</si>
  <si>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</si>
  <si>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</si>
  <si>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</si>
  <si>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</si>
  <si>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</si>
  <si>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</si>
  <si>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</si>
  <si>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</si>
  <si>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</si>
  <si>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</si>
  <si>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</si>
  <si>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</si>
  <si>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</si>
  <si>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</si>
  <si>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</si>
  <si>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</si>
  <si>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</si>
  <si>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</si>
  <si>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</si>
  <si>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</si>
  <si>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</si>
  <si>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</si>
  <si>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</si>
  <si>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</si>
  <si>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</si>
  <si>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</si>
  <si>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</si>
  <si>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</si>
  <si>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</si>
  <si>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</si>
  <si>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</si>
  <si>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</si>
  <si>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</si>
  <si>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</si>
  <si>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</si>
  <si>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</si>
  <si>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</si>
  <si>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</si>
  <si>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</si>
  <si>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</si>
  <si>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</si>
  <si>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</si>
  <si>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</si>
  <si>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</si>
  <si>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</si>
  <si>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</si>
  <si>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</si>
  <si>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</si>
  <si>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</si>
  <si>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</si>
  <si>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</si>
  <si>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</si>
  <si>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</si>
  <si>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</si>
  <si>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</si>
  <si>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</si>
  <si>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</si>
  <si>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</si>
  <si>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</si>
  <si>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</si>
  <si>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</si>
  <si>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</si>
  <si>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</si>
  <si>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</si>
  <si>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</si>
  <si>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</si>
  <si>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</si>
  <si>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</si>
  <si>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</si>
  <si>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</si>
  <si>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</si>
  <si>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</si>
  <si>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</si>
  <si>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</si>
  <si>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</si>
  <si>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</si>
  <si>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</si>
  <si>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</si>
  <si>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</si>
  <si>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</si>
  <si>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</si>
  <si>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</si>
  <si>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</si>
  <si>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</si>
  <si>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</si>
  <si>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</si>
  <si>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</si>
  <si>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</si>
  <si>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</si>
  <si>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</si>
  <si>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</si>
  <si>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</si>
  <si>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</si>
  <si>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</si>
  <si>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</si>
  <si>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</si>
  <si>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</si>
  <si>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</si>
  <si>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</si>
  <si>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</si>
  <si>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</si>
  <si>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</si>
  <si>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</si>
  <si>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</si>
  <si>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</si>
  <si>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</si>
  <si>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</si>
  <si>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</si>
  <si>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</si>
  <si>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</si>
  <si>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</si>
  <si>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</si>
  <si>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</si>
  <si>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</si>
  <si>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</si>
  <si>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</si>
  <si>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</si>
  <si>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</si>
  <si>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</si>
  <si>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</si>
  <si>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</si>
  <si>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</si>
  <si>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</si>
  <si>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</si>
  <si>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</si>
  <si>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</si>
  <si>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</si>
  <si>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</si>
  <si>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</si>
  <si>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</si>
  <si>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</si>
  <si>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</si>
  <si>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</si>
  <si>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</si>
  <si>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</si>
  <si>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</si>
  <si>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</si>
  <si>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</si>
  <si>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</si>
  <si>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</si>
  <si>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</si>
  <si>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</si>
  <si>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</si>
  <si>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</si>
  <si>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</si>
  <si>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</si>
  <si>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</si>
  <si>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</si>
  <si>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</si>
  <si>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</si>
  <si>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</si>
  <si>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</si>
  <si>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</si>
  <si>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</si>
  <si>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</si>
  <si>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</si>
  <si>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</si>
  <si>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</si>
  <si>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</si>
  <si>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</si>
  <si>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</si>
  <si>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</si>
  <si>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</si>
  <si>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</si>
  <si>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</si>
  <si>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</si>
  <si>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</si>
  <si>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</si>
  <si>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</si>
  <si>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</si>
  <si>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</si>
  <si>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</si>
  <si>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</si>
  <si>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</si>
  <si>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</si>
  <si>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</si>
  <si>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</si>
  <si>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</si>
  <si>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</si>
  <si>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</si>
  <si>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</si>
  <si>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</si>
  <si>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</si>
  <si>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</si>
  <si>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</si>
  <si>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</si>
  <si>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</si>
  <si>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</si>
  <si>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</si>
  <si>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</si>
  <si>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</si>
  <si>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</si>
  <si>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</si>
  <si>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</si>
  <si>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</si>
  <si>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</si>
  <si>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</si>
  <si>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</si>
  <si>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</si>
  <si>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</si>
  <si>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</si>
  <si>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</si>
  <si>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</si>
  <si>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</si>
  <si>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</si>
  <si>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</si>
  <si>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</si>
  <si>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</si>
  <si>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</si>
  <si>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</si>
  <si>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</si>
  <si>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</si>
  <si>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</si>
  <si>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</si>
  <si>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</si>
  <si>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</si>
  <si>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</si>
  <si>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</si>
  <si>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</si>
  <si>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</si>
  <si>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</si>
  <si>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</si>
  <si>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</si>
  <si>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</si>
  <si>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</si>
  <si>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</si>
  <si>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</si>
  <si>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</si>
  <si>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</si>
  <si>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</si>
  <si>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</si>
  <si>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</si>
  <si>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</si>
  <si>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</si>
  <si>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</si>
  <si>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</si>
  <si>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</si>
  <si>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</si>
  <si>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</si>
  <si>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</si>
  <si>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</si>
  <si>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</si>
  <si>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</si>
  <si>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</si>
  <si>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</si>
  <si>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</si>
  <si>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</si>
  <si>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</si>
  <si>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</si>
  <si>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</si>
  <si>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</si>
  <si>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</si>
  <si>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</si>
  <si>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</si>
  <si>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</si>
  <si>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</si>
  <si>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</si>
  <si>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</si>
  <si>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</si>
  <si>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</si>
  <si>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</si>
  <si>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</si>
  <si>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</si>
  <si>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</si>
  <si>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</si>
  <si>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</si>
  <si>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</si>
  <si>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</si>
  <si>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</si>
  <si>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</si>
  <si>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</si>
  <si>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</si>
  <si>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</si>
  <si>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</si>
  <si>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</si>
  <si>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</si>
  <si>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</si>
  <si>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</si>
  <si>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</si>
  <si>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</si>
  <si>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</si>
  <si>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</si>
  <si>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</si>
  <si>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</si>
  <si>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</si>
  <si>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</si>
  <si>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</si>
  <si>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</si>
  <si>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</si>
  <si>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</si>
  <si>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</si>
  <si>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</si>
  <si>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</si>
  <si>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</si>
  <si>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</si>
  <si>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</si>
  <si>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</si>
  <si>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</si>
  <si>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</si>
  <si>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</si>
  <si>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</si>
  <si>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</si>
  <si>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</si>
  <si>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</si>
  <si>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</si>
  <si>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</si>
  <si>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</si>
  <si>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</si>
  <si>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</si>
  <si>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</si>
  <si>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</si>
  <si>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</si>
  <si>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</si>
  <si>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</si>
  <si>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</si>
  <si>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</si>
  <si>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</si>
  <si>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</si>
  <si>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</si>
  <si>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</si>
  <si>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</si>
  <si>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</si>
  <si>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</si>
  <si>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</si>
  <si>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</si>
  <si>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</si>
  <si>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</si>
  <si>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</si>
  <si>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</si>
  <si>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</si>
  <si>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</si>
  <si>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</si>
  <si>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</si>
  <si>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</si>
  <si>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</si>
  <si>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</si>
  <si>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</si>
  <si>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</si>
  <si>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</si>
  <si>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</si>
  <si>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</si>
  <si>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</si>
  <si>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</si>
  <si>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</si>
  <si>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</si>
  <si>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</si>
  <si>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</si>
  <si>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</si>
  <si>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</si>
  <si>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</si>
  <si>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</si>
  <si>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</si>
  <si>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</si>
  <si>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</si>
  <si>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</si>
  <si>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</si>
  <si>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</si>
  <si>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</si>
  <si>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</si>
  <si>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</si>
  <si>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</si>
  <si>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</si>
  <si>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</si>
  <si>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</si>
  <si>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</si>
  <si>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</si>
  <si>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</si>
  <si>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</si>
  <si>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</si>
  <si>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</si>
  <si>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</si>
  <si>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</si>
  <si>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</si>
  <si>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</si>
  <si>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</si>
  <si>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</si>
  <si>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</si>
  <si>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</si>
  <si>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</si>
  <si>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</si>
  <si>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</si>
  <si>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</si>
  <si>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</si>
  <si>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</si>
  <si>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</si>
  <si>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</si>
  <si>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</si>
  <si>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</si>
  <si>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</si>
  <si>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</si>
  <si>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</si>
  <si>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</si>
  <si>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</si>
  <si>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</si>
  <si>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</si>
  <si>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</si>
  <si>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</si>
  <si>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</si>
  <si>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</si>
  <si>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</si>
  <si>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</si>
  <si>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</si>
  <si>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</si>
  <si>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</si>
  <si>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</si>
  <si>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</si>
  <si>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</si>
  <si>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</si>
  <si>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</si>
  <si>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</si>
  <si>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</si>
  <si>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</si>
  <si>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</si>
  <si>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</si>
  <si>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</si>
  <si>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</si>
  <si>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</si>
  <si>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</si>
  <si>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</si>
  <si>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</si>
  <si>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</si>
  <si>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</si>
  <si>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</si>
  <si>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</si>
  <si>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</si>
  <si>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</si>
  <si>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</si>
  <si>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</si>
  <si>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</si>
  <si>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</si>
  <si>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</si>
  <si>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</si>
  <si>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</si>
  <si>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</si>
  <si>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</si>
  <si>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</si>
  <si>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</si>
  <si>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</si>
  <si>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</si>
  <si>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</si>
  <si>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</si>
  <si>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</si>
  <si>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</si>
  <si>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</si>
  <si>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</si>
  <si>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</si>
  <si>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</si>
  <si>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</si>
  <si>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</si>
  <si>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</si>
  <si>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</si>
  <si>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</si>
  <si>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</si>
  <si>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</si>
  <si>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</si>
  <si>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</si>
  <si>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</si>
  <si>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</si>
  <si>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</si>
  <si>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</si>
  <si>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</si>
  <si>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</si>
  <si>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</si>
  <si>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</si>
  <si>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</si>
  <si>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</si>
  <si>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</si>
  <si>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</si>
  <si>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</si>
  <si>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</si>
  <si>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</si>
  <si>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</si>
  <si>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</si>
  <si>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</si>
  <si>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</si>
  <si>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</si>
  <si>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</si>
  <si>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</si>
  <si>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</si>
  <si>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</si>
  <si>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</si>
  <si>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</si>
  <si>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</si>
  <si>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</si>
  <si>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</si>
  <si>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</si>
  <si>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</si>
  <si>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</si>
  <si>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</si>
  <si>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</si>
  <si>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</si>
  <si>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</si>
  <si>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</si>
  <si>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</si>
  <si>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</si>
  <si>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</si>
  <si>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</si>
  <si>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</si>
  <si>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</si>
  <si>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</si>
  <si>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</si>
  <si>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</si>
  <si>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</si>
  <si>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</si>
  <si>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</si>
  <si>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</si>
  <si>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</si>
  <si>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</si>
  <si>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</si>
  <si>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</si>
  <si>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</si>
  <si>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</si>
  <si>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</si>
  <si>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</si>
  <si>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</si>
  <si>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</si>
  <si>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</si>
  <si>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</si>
  <si>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</si>
  <si>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</si>
  <si>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</si>
  <si>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</si>
  <si>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</si>
  <si>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</si>
  <si>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</si>
  <si>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</si>
  <si>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</si>
  <si>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</si>
  <si>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</si>
  <si>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</si>
  <si>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</si>
  <si>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</si>
  <si>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</si>
  <si>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</si>
  <si>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</si>
  <si>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</si>
  <si>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</si>
  <si>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</si>
  <si>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</si>
  <si>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</si>
  <si>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</si>
  <si>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</si>
  <si>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</si>
  <si>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</si>
  <si>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</si>
  <si>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</si>
  <si>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</si>
  <si>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</si>
  <si>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</si>
  <si>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</si>
  <si>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</si>
  <si>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</si>
  <si>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</si>
  <si>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</si>
  <si>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</si>
  <si>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</si>
  <si>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</si>
  <si>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</si>
  <si>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</si>
  <si>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</si>
  <si>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</si>
  <si>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</si>
  <si>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</si>
  <si>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</si>
  <si>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</si>
  <si>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</si>
  <si>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</si>
  <si>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</si>
  <si>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</si>
  <si>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</si>
  <si>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</si>
  <si>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</si>
  <si>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</si>
  <si>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</si>
  <si>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</si>
  <si>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</si>
  <si>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</si>
  <si>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</si>
  <si>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</si>
  <si>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</si>
  <si>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</si>
  <si>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</si>
  <si>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</si>
  <si>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</si>
  <si>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</si>
  <si>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</si>
  <si>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</si>
  <si>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</si>
  <si>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</si>
  <si>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</si>
  <si>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</si>
  <si>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</si>
  <si>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</si>
  <si>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</si>
  <si>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</si>
  <si>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</si>
  <si>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</si>
  <si>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</si>
  <si>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</si>
  <si>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</si>
  <si>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</si>
  <si>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</si>
  <si>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</si>
  <si>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</si>
  <si>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</si>
  <si>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</si>
  <si>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</si>
  <si>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</si>
  <si>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</si>
  <si>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</si>
  <si>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</si>
  <si>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</si>
  <si>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</si>
  <si>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</si>
  <si>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</si>
  <si>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</si>
  <si>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</si>
  <si>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</si>
  <si>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</si>
  <si>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</si>
  <si>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</si>
  <si>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</si>
  <si>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</si>
  <si>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</si>
  <si>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</si>
  <si>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</si>
  <si>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</si>
  <si>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</si>
  <si>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</si>
  <si>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</si>
  <si>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</si>
  <si>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</si>
  <si>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</si>
  <si>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</si>
  <si>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</si>
  <si>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</si>
  <si>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</si>
  <si>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</si>
  <si>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</si>
  <si>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</si>
  <si>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</si>
  <si>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</si>
  <si>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</si>
  <si>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</si>
  <si>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</si>
  <si>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</si>
  <si>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</si>
  <si>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</si>
  <si>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</si>
  <si>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</si>
  <si>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</si>
  <si>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</si>
  <si>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</si>
  <si>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</si>
  <si>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</si>
  <si>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</si>
  <si>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</si>
  <si>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</si>
  <si>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</si>
  <si>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</si>
  <si>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</si>
  <si>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</si>
  <si>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</si>
  <si>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</si>
  <si>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</si>
  <si>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</si>
  <si>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</si>
  <si>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</si>
  <si>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</si>
  <si>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</si>
  <si>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</si>
  <si>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</si>
  <si>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</si>
  <si>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</si>
  <si>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</si>
  <si>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</si>
  <si>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</si>
  <si>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</si>
  <si>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</si>
  <si>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</si>
  <si>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</si>
  <si>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</si>
  <si>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</si>
  <si>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</si>
  <si>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</si>
  <si>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</si>
  <si>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</si>
  <si>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</si>
  <si>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</si>
  <si>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</si>
  <si>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</si>
  <si>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</si>
  <si>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</si>
  <si>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</si>
  <si>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</si>
  <si>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</si>
  <si>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</si>
  <si>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</si>
  <si>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</si>
  <si>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</si>
  <si>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</si>
  <si>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</si>
  <si>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</si>
  <si>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</si>
  <si>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</si>
  <si>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</si>
  <si>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</si>
  <si>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</si>
  <si>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</si>
  <si>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</si>
  <si>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</si>
  <si>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</si>
  <si>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</si>
  <si>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</si>
  <si>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</si>
  <si>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</si>
  <si>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</si>
  <si>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</si>
  <si>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</si>
  <si>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</si>
  <si>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</si>
  <si>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</si>
  <si>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</si>
  <si>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</si>
  <si>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</si>
  <si>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</si>
  <si>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</si>
  <si>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</si>
  <si>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</si>
  <si>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</si>
  <si>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</si>
  <si>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</si>
  <si>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</si>
  <si>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</si>
  <si>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</si>
  <si>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</si>
  <si>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</si>
  <si>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</si>
  <si>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</si>
  <si>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</si>
  <si>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</si>
  <si>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</si>
  <si>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</si>
  <si>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</si>
  <si>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</si>
  <si>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</si>
  <si>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</si>
  <si>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</si>
  <si>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</si>
  <si>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</si>
  <si>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</si>
  <si>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</si>
  <si>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</si>
  <si>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</si>
  <si>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</si>
  <si>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</si>
  <si>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</si>
  <si>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</si>
  <si>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</si>
  <si>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</si>
  <si>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</si>
  <si>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</si>
  <si>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</si>
  <si>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</si>
  <si>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</si>
  <si>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</si>
  <si>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</si>
  <si>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</si>
  <si>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</si>
  <si>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</si>
  <si>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</si>
  <si>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</si>
  <si>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</si>
  <si>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</si>
  <si>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</si>
  <si>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</si>
  <si>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</si>
  <si>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</si>
  <si>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</si>
  <si>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</si>
  <si>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</si>
  <si>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</si>
  <si>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</si>
  <si>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</si>
  <si>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</si>
  <si>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</si>
  <si>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</si>
  <si>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</si>
  <si>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</si>
  <si>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</si>
  <si>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</si>
  <si>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</si>
  <si>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</si>
  <si>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</si>
  <si>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</si>
  <si>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</si>
  <si>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</si>
  <si>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</si>
  <si>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</si>
  <si>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</si>
  <si>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</si>
  <si>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</si>
  <si>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</si>
  <si>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</si>
  <si>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</si>
  <si>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</si>
  <si>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</si>
  <si>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</si>
  <si>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</si>
  <si>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</si>
  <si>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</si>
  <si>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</si>
  <si>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</si>
  <si>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</si>
  <si>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</si>
  <si>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</si>
  <si>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</si>
  <si>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</si>
  <si>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</si>
  <si>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</si>
  <si>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</si>
  <si>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</si>
  <si>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</si>
  <si>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</si>
  <si>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</si>
  <si>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</si>
  <si>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</si>
  <si>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</si>
  <si>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</si>
  <si>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</si>
  <si>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</si>
  <si>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</si>
  <si>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</si>
  <si>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</si>
  <si>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</si>
  <si>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</si>
  <si>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</si>
  <si>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</si>
  <si>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</si>
  <si>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</si>
  <si>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</si>
  <si>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</si>
  <si>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</si>
  <si>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</si>
  <si>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</si>
  <si>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</si>
  <si>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</si>
  <si>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</si>
  <si>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</si>
  <si>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</si>
  <si>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</si>
  <si>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</si>
  <si>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</si>
  <si>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</si>
  <si>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</si>
  <si>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</si>
  <si>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</si>
  <si>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</si>
  <si>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</si>
  <si>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</si>
  <si>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</si>
  <si>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</si>
  <si>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</si>
  <si>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</si>
  <si>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</si>
  <si>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</si>
  <si>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</si>
  <si>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</si>
  <si>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</si>
  <si>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</si>
  <si>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</si>
  <si>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</si>
  <si>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</si>
  <si>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</si>
  <si>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</si>
  <si>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</si>
  <si>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</si>
  <si>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</si>
  <si>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</si>
  <si>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</si>
  <si>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</si>
  <si>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</si>
  <si>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</si>
  <si>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</si>
  <si>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</si>
  <si>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</si>
  <si>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</si>
  <si>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</si>
  <si>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</si>
  <si>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</si>
  <si>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</si>
  <si>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</si>
  <si>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</si>
  <si>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</si>
  <si>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</si>
  <si>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</si>
  <si>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</si>
  <si>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</si>
  <si>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</si>
  <si>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</si>
  <si>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</si>
  <si>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</si>
  <si>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</si>
  <si>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</si>
  <si>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</si>
  <si>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</si>
  <si>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</si>
  <si>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</si>
  <si>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</si>
  <si>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</si>
  <si>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</si>
  <si>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</si>
  <si>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</si>
  <si>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</si>
  <si>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</si>
  <si>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</si>
  <si>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</si>
  <si>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</si>
  <si>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</si>
  <si>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</si>
  <si>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</si>
  <si>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</si>
  <si>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</si>
  <si>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</si>
  <si>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</si>
  <si>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</si>
  <si>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</si>
  <si>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</si>
  <si>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</si>
  <si>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</si>
  <si>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</si>
  <si>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</si>
  <si>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</si>
  <si>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</si>
  <si>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</si>
  <si>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</si>
  <si>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</si>
  <si>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</si>
  <si>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</si>
  <si>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</si>
  <si>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</si>
  <si>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</si>
  <si>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</si>
  <si>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</si>
  <si>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</si>
  <si>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</si>
  <si>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</si>
  <si>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</si>
  <si>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</si>
  <si>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</si>
  <si>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</si>
  <si>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</si>
  <si>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</si>
  <si>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</si>
  <si>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</si>
  <si>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</si>
  <si>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</si>
  <si>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</si>
  <si>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</si>
  <si>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</si>
  <si>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</si>
  <si>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</si>
  <si>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</si>
  <si>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</si>
  <si>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</si>
  <si>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</si>
  <si>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</si>
  <si>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</si>
  <si>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</si>
  <si>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</si>
  <si>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</si>
  <si>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</si>
  <si>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</si>
  <si>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</si>
  <si>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</si>
  <si>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</si>
  <si>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</si>
  <si>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</si>
  <si>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</si>
  <si>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</si>
  <si>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</si>
  <si>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</si>
  <si>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</si>
  <si>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</si>
  <si>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</si>
  <si>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</si>
  <si>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</si>
  <si>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</si>
  <si>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</si>
  <si>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</si>
  <si>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</si>
  <si>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</si>
  <si>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</si>
  <si>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</si>
  <si>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</si>
  <si>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</si>
  <si>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</si>
  <si>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</si>
  <si>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</si>
  <si>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</si>
  <si>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</si>
  <si>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</si>
  <si>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</si>
  <si>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</si>
  <si>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</si>
  <si>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</si>
  <si>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</si>
  <si>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</si>
  <si>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</si>
  <si>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</si>
  <si>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</si>
  <si>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</si>
  <si>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</si>
  <si>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</si>
  <si>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</si>
  <si>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</si>
  <si>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</si>
  <si>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</si>
  <si>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</si>
  <si>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</si>
  <si>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</si>
  <si>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</si>
  <si>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</si>
  <si>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</si>
  <si>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</si>
  <si>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</si>
  <si>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</si>
  <si>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</si>
  <si>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</si>
  <si>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</si>
  <si>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</si>
  <si>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</si>
  <si>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</si>
  <si>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</si>
  <si>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</si>
  <si>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</si>
  <si>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</si>
  <si>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</si>
  <si>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</si>
  <si>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</si>
  <si>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</si>
  <si>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</si>
  <si>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</si>
  <si>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</si>
  <si>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</si>
  <si>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</si>
  <si>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</si>
  <si>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</si>
  <si>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</si>
  <si>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</si>
  <si>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</si>
  <si>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</si>
  <si>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</si>
  <si>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</si>
  <si>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</si>
  <si>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</si>
  <si>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</si>
  <si>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</si>
  <si>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</si>
  <si>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</si>
  <si>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</si>
  <si>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</si>
  <si>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</si>
  <si>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</si>
  <si>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</si>
  <si>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</si>
  <si>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</si>
  <si>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</si>
  <si>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</si>
  <si>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</si>
  <si>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</si>
  <si>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</si>
  <si>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</si>
  <si>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</si>
  <si>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</si>
  <si>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</si>
  <si>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</si>
  <si>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</si>
  <si>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</si>
  <si>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</si>
  <si>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</si>
  <si>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</si>
  <si>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</si>
  <si>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</si>
  <si>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</si>
  <si>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</si>
  <si>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</si>
  <si>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</si>
  <si>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</si>
  <si>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</si>
  <si>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</si>
  <si>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</si>
  <si>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</si>
  <si>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</si>
  <si>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</si>
  <si>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</si>
  <si>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</si>
  <si>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</si>
  <si>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</si>
  <si>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</si>
  <si>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</si>
  <si>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</si>
  <si>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</si>
  <si>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</si>
  <si>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</si>
  <si>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</si>
  <si>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</si>
  <si>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</si>
  <si>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</si>
  <si>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</si>
  <si>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</si>
  <si>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</si>
  <si>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</si>
  <si>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</si>
  <si>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</si>
  <si>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</si>
  <si>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</si>
  <si>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</si>
  <si>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</si>
  <si>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</si>
  <si>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</si>
  <si>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</si>
  <si>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</si>
  <si>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</si>
  <si>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</si>
  <si>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</si>
  <si>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</si>
  <si>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</si>
  <si>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</si>
  <si>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</si>
  <si>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</si>
  <si>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</si>
  <si>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</si>
  <si>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</si>
  <si>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</si>
  <si>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</si>
  <si>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</si>
  <si>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</si>
  <si>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</si>
  <si>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</si>
  <si>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</si>
  <si>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</si>
  <si>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</si>
  <si>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</si>
  <si>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</si>
  <si>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</si>
  <si>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</si>
  <si>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</si>
  <si>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</si>
  <si>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</si>
  <si>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</si>
  <si>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</si>
  <si>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</si>
  <si>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</si>
  <si>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</si>
  <si>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</si>
  <si>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</si>
  <si>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</si>
  <si>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</si>
  <si>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</si>
  <si>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</si>
  <si>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</si>
  <si>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</si>
  <si>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</si>
  <si>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</si>
  <si>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</si>
  <si>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</si>
  <si>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</si>
  <si>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</si>
  <si>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</si>
  <si>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</si>
  <si>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</si>
  <si>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</si>
  <si>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</si>
  <si>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</si>
  <si>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</si>
  <si>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</si>
  <si>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</si>
  <si>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</si>
  <si>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</si>
  <si>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</si>
  <si>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</si>
  <si>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</si>
  <si>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</si>
  <si>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</si>
  <si>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</si>
  <si>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</si>
  <si>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</si>
  <si>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</si>
  <si>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</si>
  <si>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</si>
  <si>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</si>
  <si>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</si>
  <si>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</si>
  <si>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</si>
  <si>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</si>
  <si>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</si>
  <si>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</si>
  <si>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</si>
  <si>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</si>
  <si>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</si>
  <si>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</si>
  <si>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</si>
  <si>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</si>
  <si>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</si>
  <si>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</si>
  <si>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</si>
  <si>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</si>
  <si>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</si>
  <si>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</si>
  <si>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</si>
  <si>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</si>
  <si>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</si>
  <si>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</si>
  <si>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</si>
  <si>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</si>
  <si>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</si>
  <si>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</si>
  <si>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</si>
  <si>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</si>
  <si>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</si>
  <si>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</si>
  <si>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</si>
  <si>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</si>
  <si>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</si>
  <si>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</si>
  <si>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</si>
  <si>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</si>
  <si>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</si>
  <si>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</si>
  <si>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</si>
  <si>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</si>
  <si>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</si>
  <si>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</si>
  <si>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</si>
  <si>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</si>
  <si>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</si>
  <si>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</si>
  <si>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</si>
  <si>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</si>
  <si>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</si>
  <si>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</si>
  <si>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</si>
  <si>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</si>
  <si>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</si>
  <si>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</si>
  <si>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</si>
  <si>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</si>
  <si>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</si>
  <si>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</si>
  <si>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</si>
  <si>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</si>
  <si>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</si>
  <si>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</si>
  <si>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</si>
  <si>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</si>
  <si>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</si>
  <si>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</si>
  <si>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</si>
  <si>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</si>
  <si>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</si>
  <si>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</si>
  <si>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</si>
  <si>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</si>
  <si>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</si>
  <si>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</si>
  <si>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</si>
  <si>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</si>
  <si>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</si>
  <si>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</si>
  <si>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</si>
  <si>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</si>
  <si>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</si>
  <si>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</si>
  <si>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</si>
  <si>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</si>
  <si>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</si>
  <si>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</si>
  <si>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</si>
  <si>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</si>
  <si>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</si>
  <si>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</si>
  <si>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</si>
  <si>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</si>
  <si>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</si>
  <si>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</si>
  <si>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</si>
  <si>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</si>
  <si>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</si>
  <si>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</si>
  <si>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</si>
  <si>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</si>
  <si>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</si>
  <si>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</si>
  <si>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</si>
  <si>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</si>
  <si>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</si>
  <si>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</si>
  <si>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</si>
  <si>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</si>
  <si>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</si>
  <si>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</si>
  <si>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</si>
  <si>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</si>
  <si>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</si>
  <si>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</si>
  <si>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</si>
  <si>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</si>
  <si>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</si>
  <si>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</si>
  <si>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</si>
  <si>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</si>
  <si>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</si>
  <si>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</si>
  <si>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</si>
  <si>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</si>
  <si>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</si>
  <si>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</si>
  <si>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</si>
  <si>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</si>
  <si>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</si>
  <si>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</si>
  <si>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</si>
  <si>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</si>
  <si>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</si>
  <si>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</si>
  <si>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</si>
  <si>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</si>
  <si>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</si>
  <si>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</si>
  <si>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</si>
  <si>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</si>
  <si>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</si>
  <si>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</si>
  <si>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</si>
  <si>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</si>
  <si>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</si>
  <si>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</si>
  <si>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</si>
  <si>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</si>
  <si>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</si>
  <si>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</si>
  <si>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</si>
  <si>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</si>
  <si>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</si>
  <si>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</si>
  <si>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</si>
  <si>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</si>
  <si>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</si>
  <si>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</si>
  <si>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</si>
  <si>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</si>
  <si>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</si>
  <si>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</si>
  <si>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</si>
  <si>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</si>
  <si>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</si>
  <si>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</si>
  <si>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</si>
  <si>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</si>
  <si>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</si>
  <si>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</si>
  <si>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</si>
  <si>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</si>
  <si>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</si>
  <si>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</si>
  <si>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</si>
  <si>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</si>
  <si>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</si>
  <si>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</si>
  <si>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</si>
  <si>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</si>
  <si>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</si>
  <si>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</si>
  <si>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</si>
  <si>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</si>
  <si>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</si>
  <si>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</si>
  <si>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</si>
  <si>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</si>
  <si>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</si>
  <si>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</si>
  <si>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</si>
  <si>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</si>
  <si>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</si>
  <si>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</si>
  <si>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</si>
  <si>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</si>
  <si>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</si>
  <si>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</si>
  <si>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</si>
  <si>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</si>
  <si>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</si>
  <si>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</si>
  <si>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</si>
  <si>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</si>
  <si>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</si>
  <si>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</si>
  <si>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</si>
  <si>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</si>
  <si>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</si>
  <si>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</si>
  <si>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</si>
  <si>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</si>
  <si>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</si>
  <si>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</si>
  <si>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</si>
  <si>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</si>
  <si>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</si>
  <si>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</si>
  <si>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</si>
  <si>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</si>
  <si>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</si>
  <si>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</si>
  <si>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</si>
  <si>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</si>
  <si>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</si>
  <si>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</si>
  <si>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</si>
  <si>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</si>
  <si>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</si>
  <si>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</si>
  <si>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</si>
  <si>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</si>
  <si>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</si>
  <si>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</si>
  <si>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</si>
  <si>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</si>
  <si>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</si>
  <si>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</si>
  <si>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</si>
  <si>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</si>
  <si>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</si>
  <si>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</si>
  <si>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</si>
  <si>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</si>
  <si>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</si>
  <si>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</si>
  <si>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</si>
  <si>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</si>
  <si>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</si>
  <si>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</si>
  <si>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</si>
  <si>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</si>
  <si>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</si>
  <si>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</si>
  <si>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</si>
  <si>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</si>
  <si>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</si>
  <si>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</si>
  <si>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</si>
  <si>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</si>
  <si>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</si>
  <si>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</si>
  <si>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</si>
  <si>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</si>
  <si>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</si>
  <si>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</si>
  <si>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</si>
  <si>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</si>
  <si>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</si>
  <si>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</si>
  <si>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</si>
  <si>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</si>
  <si>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</si>
  <si>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</si>
  <si>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</si>
  <si>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</si>
  <si>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</si>
  <si>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</si>
  <si>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</si>
  <si>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</si>
  <si>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</si>
  <si>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</si>
  <si>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</si>
  <si>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</si>
  <si>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</si>
  <si>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</si>
  <si>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</si>
  <si>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</si>
  <si>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</si>
  <si>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</si>
  <si>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</si>
  <si>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</si>
  <si>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</si>
  <si>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</si>
  <si>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</si>
  <si>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</si>
  <si>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</si>
  <si>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</si>
  <si>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</si>
  <si>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</si>
  <si>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</si>
  <si>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</si>
  <si>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</si>
  <si>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</si>
  <si>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</si>
  <si>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</si>
  <si>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</si>
  <si>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</si>
  <si>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</si>
  <si>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</si>
  <si>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</si>
  <si>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</si>
  <si>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</si>
  <si>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</si>
  <si>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</si>
  <si>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</si>
  <si>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</si>
  <si>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</si>
  <si>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</si>
  <si>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</si>
  <si>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</si>
  <si>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</si>
  <si>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</si>
  <si>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</si>
  <si>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</si>
  <si>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</si>
  <si>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</si>
  <si>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</si>
  <si>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</si>
  <si>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</si>
  <si>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</si>
  <si>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</si>
  <si>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</si>
  <si>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</si>
  <si>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</si>
  <si>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</si>
  <si>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</si>
  <si>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</si>
  <si>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</si>
  <si>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</si>
  <si>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</si>
  <si>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</si>
  <si>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</si>
  <si>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</si>
  <si>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</si>
  <si>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</si>
  <si>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</si>
  <si>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</si>
  <si>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</si>
  <si>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</si>
  <si>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</si>
  <si>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</si>
  <si>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</si>
  <si>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</si>
  <si>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</si>
  <si>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</si>
  <si>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</si>
  <si>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</si>
  <si>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</si>
  <si>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</si>
  <si>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</si>
  <si>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</si>
  <si>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</si>
  <si>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</si>
  <si>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</si>
  <si>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</si>
  <si>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</si>
  <si>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</si>
  <si>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</si>
  <si>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</si>
  <si>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</si>
  <si>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</si>
  <si>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</si>
  <si>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</si>
  <si>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</si>
  <si>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</si>
  <si>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</si>
  <si>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</si>
  <si>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</si>
  <si>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</si>
  <si>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</si>
  <si>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</si>
  <si>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</si>
  <si>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</si>
  <si>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</si>
  <si>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</si>
  <si>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</si>
  <si>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</si>
  <si>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</si>
  <si>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</si>
  <si>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</si>
  <si>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</si>
  <si>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</si>
  <si>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</si>
  <si>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</si>
  <si>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</si>
  <si>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</si>
  <si>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</si>
  <si>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</si>
  <si>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</si>
  <si>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</si>
  <si>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</si>
  <si>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</si>
  <si>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</si>
  <si>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</si>
  <si>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</si>
  <si>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</si>
  <si>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</si>
  <si>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</si>
  <si>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</si>
  <si>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</si>
  <si>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</si>
  <si>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</si>
  <si>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</si>
  <si>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</si>
  <si>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</si>
  <si>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</si>
  <si>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</si>
  <si>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</si>
  <si>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</si>
  <si>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</si>
  <si>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</si>
  <si>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</si>
  <si>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</si>
  <si>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</si>
  <si>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</si>
  <si>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</si>
  <si>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</si>
  <si>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</si>
  <si>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</si>
  <si>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</si>
  <si>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</si>
  <si>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</si>
  <si>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</si>
  <si>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</si>
  <si>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</si>
  <si>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</si>
  <si>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</si>
  <si>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</si>
  <si>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</si>
  <si>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</si>
  <si>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</si>
  <si>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</si>
  <si>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</si>
  <si>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</si>
  <si>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</si>
  <si>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</si>
  <si>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</si>
  <si>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</si>
  <si>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</si>
  <si>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</si>
  <si>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</si>
  <si>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</si>
  <si>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</si>
  <si>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</si>
  <si>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</si>
  <si>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</si>
  <si>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</si>
  <si>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</si>
  <si>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</si>
  <si>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</si>
  <si>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</si>
  <si>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</si>
  <si>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</si>
  <si>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</si>
  <si>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</si>
  <si>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</si>
  <si>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</si>
  <si>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</si>
  <si>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</si>
  <si>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</si>
  <si>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</si>
  <si>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</si>
  <si>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</si>
  <si>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</si>
  <si>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</si>
  <si>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</si>
  <si>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</si>
  <si>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</si>
  <si>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</si>
  <si>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</si>
  <si>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</si>
  <si>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</si>
  <si>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</si>
  <si>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</si>
  <si>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</si>
  <si>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</si>
  <si>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</si>
  <si>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</si>
  <si>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</si>
  <si>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</si>
  <si>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</si>
  <si>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</si>
  <si>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</si>
  <si>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</si>
  <si>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</si>
  <si>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</si>
  <si>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</si>
  <si>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</si>
  <si>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</si>
  <si>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</si>
  <si>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</si>
  <si>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</si>
  <si>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</si>
  <si>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</si>
  <si>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</si>
  <si>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</si>
  <si>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</si>
  <si>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</si>
  <si>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</si>
  <si>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</si>
  <si>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</si>
  <si>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</si>
  <si>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</si>
  <si>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</si>
  <si>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</si>
  <si>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</si>
  <si>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</si>
  <si>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</si>
  <si>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</si>
  <si>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</si>
  <si>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</si>
  <si>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</si>
  <si>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</si>
  <si>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</si>
  <si>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</si>
  <si>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</si>
  <si>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</si>
  <si>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</si>
  <si>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</si>
  <si>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</si>
  <si>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</si>
  <si>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</si>
  <si>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</si>
  <si>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</si>
  <si>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</si>
  <si>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</si>
  <si>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</si>
  <si>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</si>
  <si>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</si>
  <si>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</si>
  <si>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</si>
  <si>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</si>
  <si>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</si>
  <si>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</si>
  <si>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</si>
  <si>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</si>
  <si>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</si>
  <si>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</si>
  <si>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</si>
  <si>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</si>
  <si>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</si>
  <si>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</si>
  <si>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</si>
  <si>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</si>
  <si>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</si>
  <si>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</si>
  <si>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</si>
  <si>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</si>
  <si>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</si>
  <si>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</si>
  <si>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</si>
  <si>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</si>
  <si>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</si>
  <si>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</si>
  <si>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</si>
  <si>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</si>
  <si>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</si>
  <si>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</si>
  <si>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</si>
  <si>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</si>
  <si>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</si>
  <si>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</si>
  <si>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</si>
  <si>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</si>
  <si>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</si>
  <si>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</si>
  <si>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</si>
  <si>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</si>
  <si>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</si>
  <si>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</si>
  <si>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</si>
  <si>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</si>
  <si>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</si>
  <si>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</si>
  <si>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</si>
  <si>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</si>
  <si>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</si>
  <si>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</si>
  <si>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</si>
  <si>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</si>
  <si>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</si>
  <si>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</si>
  <si>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</si>
  <si>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</si>
  <si>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</si>
  <si>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</si>
  <si>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</si>
  <si>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</si>
  <si>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</si>
  <si>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</si>
  <si>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</si>
  <si>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</si>
  <si>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</si>
  <si>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</si>
  <si>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</si>
  <si>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</si>
  <si>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</si>
  <si>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</si>
  <si>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</si>
  <si>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</si>
  <si>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</si>
  <si>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</si>
  <si>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</si>
  <si>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</si>
  <si>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</si>
  <si>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</si>
  <si>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</si>
  <si>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</si>
  <si>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</si>
  <si>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</si>
  <si>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</si>
  <si>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</si>
  <si>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</si>
  <si>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</si>
  <si>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</si>
  <si>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</si>
  <si>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</si>
  <si>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</si>
  <si>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</si>
  <si>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</si>
  <si>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</si>
  <si>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</si>
  <si>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</si>
  <si>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</si>
  <si>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</si>
  <si>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</si>
  <si>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</si>
  <si>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</si>
  <si>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</si>
  <si>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</si>
  <si>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</si>
  <si>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</si>
  <si>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</si>
  <si>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</si>
  <si>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</si>
  <si>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</si>
  <si>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</si>
  <si>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</si>
  <si>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</si>
  <si>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</si>
  <si>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</si>
  <si>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</si>
  <si>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</si>
  <si>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</si>
  <si>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</si>
  <si>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</si>
  <si>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</si>
  <si>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</si>
  <si>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</si>
  <si>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</si>
  <si>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</si>
  <si>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</si>
  <si>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</si>
  <si>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</si>
  <si>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</si>
  <si>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</si>
  <si>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</si>
  <si>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</si>
  <si>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</si>
  <si>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</si>
  <si>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</si>
  <si>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</si>
  <si>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</si>
  <si>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</si>
  <si>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</si>
  <si>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</si>
  <si>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</si>
  <si>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</si>
  <si>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</si>
  <si>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</si>
  <si>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</si>
  <si>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</si>
  <si>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</si>
  <si>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</si>
  <si>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</si>
  <si>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</si>
  <si>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</si>
  <si>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</si>
  <si>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</si>
  <si>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</si>
  <si>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</si>
  <si>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</si>
  <si>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</si>
  <si>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</si>
  <si>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</si>
  <si>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</si>
  <si>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</si>
  <si>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</si>
  <si>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</si>
  <si>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</si>
  <si>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</si>
  <si>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</si>
  <si>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</si>
  <si>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</si>
  <si>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</si>
  <si>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</si>
  <si>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</si>
  <si>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</si>
  <si>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</si>
  <si>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</si>
  <si>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</si>
  <si>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</si>
  <si>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</si>
  <si>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</si>
  <si>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</si>
  <si>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</si>
  <si>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</si>
  <si>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</si>
  <si>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</si>
  <si>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</si>
  <si>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</si>
  <si>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</si>
  <si>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</si>
  <si>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</si>
  <si>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</si>
  <si>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</si>
  <si>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</si>
  <si>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</si>
  <si>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</si>
  <si>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</si>
  <si>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</si>
  <si>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</si>
  <si>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</si>
  <si>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</si>
  <si>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</si>
  <si>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</si>
  <si>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</si>
  <si>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</si>
  <si>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</si>
  <si>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</si>
  <si>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</si>
  <si>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</si>
  <si>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</si>
  <si>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</si>
  <si>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</si>
  <si>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</si>
  <si>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</si>
  <si>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</si>
  <si>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</si>
  <si>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</si>
  <si>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</si>
  <si>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</si>
  <si>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</si>
  <si>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</si>
  <si>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</si>
  <si>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</si>
  <si>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</si>
  <si>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</si>
  <si>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</si>
  <si>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</si>
  <si>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</si>
  <si>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</si>
  <si>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</si>
  <si>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</si>
  <si>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</si>
  <si>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</si>
  <si>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</si>
  <si>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</si>
  <si>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</si>
  <si>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</si>
  <si>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</si>
  <si>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</si>
  <si>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</si>
  <si>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</si>
  <si>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</si>
  <si>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</si>
  <si>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</si>
  <si>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</si>
  <si>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</si>
  <si>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</si>
  <si>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</si>
  <si>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</si>
  <si>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</si>
  <si>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</si>
  <si>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</si>
  <si>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</si>
  <si>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</si>
  <si>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</si>
  <si>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</si>
  <si>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</si>
  <si>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</si>
  <si>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</si>
  <si>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</si>
  <si>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</si>
  <si>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</si>
  <si>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</si>
  <si>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</si>
  <si>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</si>
  <si>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</si>
  <si>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</si>
  <si>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</si>
  <si>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</si>
  <si>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</si>
  <si>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</si>
  <si>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</si>
  <si>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</si>
  <si>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</si>
  <si>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</si>
  <si>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</si>
  <si>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</si>
  <si>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</si>
  <si>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</si>
  <si>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</si>
  <si>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</si>
  <si>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</si>
  <si>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</si>
  <si>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</si>
  <si>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</si>
  <si>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</si>
  <si>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</si>
  <si>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</si>
  <si>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</si>
  <si>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</si>
  <si>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</si>
  <si>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</si>
  <si>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</si>
  <si>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</si>
  <si>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</si>
  <si>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</si>
  <si>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</si>
  <si>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</si>
  <si>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</si>
  <si>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</si>
  <si>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</si>
  <si>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</si>
  <si>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</si>
  <si>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</si>
  <si>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</si>
  <si>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</si>
  <si>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</si>
  <si>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</si>
  <si>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</si>
  <si>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</si>
  <si>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</si>
  <si>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</si>
  <si>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</si>
  <si>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</si>
  <si>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</si>
  <si>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</si>
  <si>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</si>
  <si>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</si>
  <si>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</si>
  <si>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</si>
  <si>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</si>
  <si>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</si>
  <si>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</si>
  <si>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</si>
  <si>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</si>
  <si>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</si>
  <si>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</si>
  <si>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</si>
  <si>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</si>
  <si>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</si>
  <si>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</si>
  <si>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</si>
  <si>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</si>
  <si>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</si>
  <si>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</si>
  <si>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</si>
  <si>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</si>
  <si>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</si>
  <si>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</si>
  <si>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</si>
  <si>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</si>
  <si>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</si>
  <si>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</si>
  <si>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</si>
  <si>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</si>
  <si>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</si>
  <si>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</si>
  <si>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</si>
  <si>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</si>
  <si>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</si>
  <si>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</si>
  <si>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</si>
  <si>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</si>
  <si>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</si>
  <si>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</si>
  <si>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</si>
  <si>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</si>
  <si>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</si>
  <si>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</si>
  <si>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</si>
  <si>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</si>
  <si>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</si>
  <si>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</si>
  <si>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</si>
  <si>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</si>
  <si>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</si>
  <si>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</si>
  <si>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</si>
  <si>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</si>
  <si>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</si>
  <si>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</si>
  <si>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</si>
  <si>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</si>
  <si>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</si>
  <si>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</si>
  <si>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</si>
  <si>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</si>
  <si>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</si>
  <si>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</si>
  <si>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</si>
  <si>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</si>
  <si>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</si>
  <si>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</si>
  <si>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</si>
  <si>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</si>
  <si>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</si>
  <si>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</si>
  <si>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</si>
  <si>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</si>
  <si>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</si>
  <si>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</si>
  <si>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</si>
  <si>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</si>
  <si>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</si>
  <si>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</si>
  <si>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</si>
  <si>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</si>
  <si>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</si>
  <si>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</si>
  <si>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</si>
  <si>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</si>
  <si>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</si>
  <si>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</si>
  <si>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</si>
  <si>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</si>
  <si>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</si>
  <si>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</si>
  <si>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</si>
  <si>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</si>
  <si>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</si>
  <si>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</si>
  <si>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</si>
  <si>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</si>
  <si>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</si>
  <si>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</si>
  <si>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</si>
  <si>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</si>
  <si>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</si>
  <si>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</si>
  <si>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</si>
  <si>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</si>
  <si>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</si>
  <si>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</si>
  <si>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</si>
  <si>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</si>
  <si>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</si>
  <si>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</si>
  <si>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</si>
  <si>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</si>
  <si>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</si>
  <si>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</si>
  <si>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</si>
  <si>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</si>
  <si>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</si>
  <si>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</si>
  <si>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</si>
  <si>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</si>
  <si>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</si>
  <si>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</si>
  <si>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</si>
  <si>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</si>
  <si>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</si>
  <si>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</si>
  <si>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</si>
  <si>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</si>
  <si>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</si>
  <si>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</si>
  <si>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</si>
  <si>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</si>
  <si>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</si>
  <si>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</si>
  <si>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</si>
  <si>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</si>
  <si>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</si>
  <si>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</si>
  <si>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</si>
  <si>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</si>
  <si>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</si>
  <si>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</si>
  <si>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</si>
  <si>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</si>
  <si>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</si>
  <si>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</si>
  <si>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</si>
  <si>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</si>
  <si>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</si>
  <si>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</si>
  <si>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</si>
  <si>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</si>
  <si>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</si>
  <si>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</si>
  <si>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</si>
  <si>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</si>
  <si>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</si>
  <si>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</si>
  <si>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</si>
  <si>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</si>
  <si>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</si>
  <si>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</si>
  <si>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</si>
  <si>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</si>
  <si>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</si>
  <si>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</si>
  <si>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</si>
  <si>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</si>
  <si>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</si>
  <si>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</si>
  <si>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</si>
  <si>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</si>
  <si>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</si>
  <si>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</si>
  <si>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</si>
  <si>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</si>
  <si>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</si>
  <si>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</si>
  <si>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</si>
  <si>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</si>
  <si>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</si>
  <si>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</si>
  <si>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</si>
  <si>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</si>
  <si>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</si>
  <si>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</si>
  <si>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</si>
  <si>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</si>
  <si>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</si>
  <si>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</si>
  <si>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</si>
  <si>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</si>
  <si>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</si>
  <si>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</si>
  <si>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</si>
  <si>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</si>
  <si>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</si>
  <si>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</si>
  <si>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</si>
  <si>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</si>
  <si>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</si>
  <si>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</si>
  <si>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</si>
  <si>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</si>
  <si>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</si>
  <si>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</si>
  <si>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</si>
  <si>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</si>
  <si>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</si>
  <si>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</si>
  <si>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</si>
  <si>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</si>
  <si>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</si>
  <si>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</si>
  <si>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</si>
  <si>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</si>
  <si>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</si>
  <si>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</si>
  <si>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</si>
  <si>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</si>
  <si>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</si>
  <si>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</si>
  <si>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</si>
  <si>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</si>
  <si>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</si>
  <si>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</si>
  <si>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</si>
  <si>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</si>
  <si>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</si>
  <si>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</si>
  <si>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</si>
  <si>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</si>
  <si>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</si>
  <si>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</si>
  <si>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</si>
  <si>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</si>
  <si>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</si>
  <si>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</si>
  <si>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</si>
  <si>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</si>
  <si>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</si>
  <si>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</si>
  <si>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</si>
  <si>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</si>
  <si>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</si>
  <si>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</si>
  <si>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</si>
  <si>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</si>
  <si>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</si>
  <si>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</si>
  <si>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</si>
  <si>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</si>
  <si>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</si>
  <si>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</si>
  <si>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</si>
  <si>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</si>
  <si>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</si>
  <si>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</si>
  <si>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</si>
  <si>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</si>
  <si>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</si>
  <si>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</si>
  <si>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</si>
  <si>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</si>
  <si>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</si>
  <si>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</si>
  <si>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</si>
  <si>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</si>
  <si>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</si>
  <si>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</si>
  <si>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</si>
  <si>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</si>
  <si>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</si>
  <si>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</si>
  <si>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</si>
  <si>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</si>
  <si>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</si>
  <si>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</si>
  <si>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</si>
  <si>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</si>
  <si>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</si>
  <si>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</si>
  <si>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</si>
  <si>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</si>
  <si>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</si>
  <si>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</si>
  <si>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</si>
  <si>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</si>
  <si>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</si>
  <si>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</si>
  <si>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</si>
  <si>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</si>
  <si>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</si>
  <si>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</si>
  <si>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</si>
  <si>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</si>
  <si>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</si>
  <si>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</si>
  <si>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</si>
  <si>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</si>
  <si>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</si>
  <si>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</si>
  <si>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</si>
  <si>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</si>
  <si>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</si>
  <si>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</si>
  <si>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</si>
  <si>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</si>
  <si>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</si>
  <si>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</si>
  <si>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</si>
  <si>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</si>
  <si>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</si>
  <si>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</si>
  <si>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</si>
  <si>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</si>
  <si>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</si>
  <si>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</si>
  <si>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</si>
  <si>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</si>
  <si>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</si>
  <si>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</si>
  <si>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</si>
  <si>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</si>
  <si>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</si>
  <si>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</si>
  <si>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</si>
  <si>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</si>
  <si>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</si>
  <si>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</si>
  <si>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</si>
  <si>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</si>
  <si>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</si>
  <si>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</si>
  <si>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</si>
  <si>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</si>
  <si>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</si>
  <si>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</si>
  <si>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</si>
  <si>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</si>
  <si>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</si>
  <si>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</si>
  <si>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</si>
  <si>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</si>
  <si>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</si>
  <si>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</si>
  <si>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</si>
  <si>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</si>
  <si>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</si>
  <si>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</si>
  <si>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</si>
  <si>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</si>
  <si>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</si>
  <si>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</si>
  <si>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</si>
  <si>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</si>
  <si>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</si>
  <si>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</si>
  <si>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</si>
  <si>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</si>
  <si>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</si>
  <si>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</si>
  <si>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</si>
  <si>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</si>
  <si>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</si>
  <si>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</si>
  <si>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</si>
  <si>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</si>
  <si>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</si>
  <si>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</si>
  <si>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</si>
  <si>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</si>
  <si>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</si>
  <si>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</si>
  <si>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</si>
  <si>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</si>
  <si>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</si>
  <si>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</si>
  <si>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</si>
  <si>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</si>
  <si>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</si>
  <si>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</si>
  <si>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</si>
  <si>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</si>
  <si>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</si>
  <si>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</si>
  <si>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</si>
  <si>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</si>
  <si>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</si>
  <si>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</si>
  <si>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</si>
  <si>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</si>
  <si>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</si>
  <si>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</si>
  <si>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</si>
  <si>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</si>
  <si>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</si>
  <si>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</si>
  <si>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</si>
  <si>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</si>
  <si>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</si>
  <si>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</si>
  <si>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</si>
  <si>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</si>
  <si>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</si>
  <si>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</si>
  <si>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</si>
  <si>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</si>
  <si>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</si>
  <si>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</si>
  <si>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</si>
  <si>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</si>
  <si>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</si>
  <si>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</si>
  <si>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</si>
  <si>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</si>
  <si>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</si>
  <si>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</si>
  <si>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</si>
  <si>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</si>
  <si>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</si>
  <si>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</si>
  <si>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</si>
  <si>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</si>
  <si>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</si>
  <si>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</si>
  <si>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</si>
  <si>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</si>
  <si>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</si>
  <si>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</si>
  <si>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</si>
  <si>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</si>
  <si>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</si>
  <si>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</si>
  <si>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</si>
  <si>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</si>
  <si>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</si>
  <si>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</si>
  <si>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</si>
  <si>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</si>
  <si>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</si>
  <si>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</si>
  <si>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</si>
  <si>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</si>
  <si>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</si>
  <si>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</si>
  <si>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</si>
  <si>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</si>
  <si>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</si>
  <si>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</si>
  <si>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</si>
  <si>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</si>
  <si>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</si>
  <si>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</si>
  <si>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</si>
  <si>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</si>
  <si>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</si>
  <si>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</si>
  <si>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</si>
  <si>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</si>
  <si>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</si>
  <si>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</si>
  <si>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</si>
  <si>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</si>
  <si>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</si>
  <si>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</si>
  <si>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</si>
  <si>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</si>
  <si>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</si>
  <si>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</si>
  <si>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</si>
  <si>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</si>
  <si>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</si>
  <si>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</si>
  <si>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</si>
  <si>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</si>
  <si>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</si>
  <si>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</si>
  <si>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</si>
  <si>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</si>
  <si>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</si>
  <si>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</si>
  <si>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</si>
  <si>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</si>
  <si>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</si>
  <si>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</si>
  <si>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</si>
  <si>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</si>
  <si>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</si>
  <si>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</si>
  <si>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</si>
  <si>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</si>
  <si>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</si>
  <si>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</si>
  <si>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</si>
  <si>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</si>
  <si>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</si>
  <si>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</si>
  <si>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</si>
  <si>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</si>
  <si>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</si>
  <si>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</si>
  <si>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</si>
  <si>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</si>
  <si>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</si>
  <si>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</si>
  <si>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</si>
  <si>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</si>
  <si>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</si>
  <si>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</si>
  <si>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</si>
  <si>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</si>
  <si>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</si>
  <si>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</si>
  <si>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</si>
  <si>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</si>
  <si>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</si>
  <si>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</si>
  <si>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</si>
  <si>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</si>
  <si>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</si>
  <si>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</si>
  <si>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</si>
  <si>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</si>
  <si>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</si>
  <si>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</si>
  <si>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</si>
  <si>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</si>
  <si>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</si>
  <si>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</si>
  <si>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</si>
  <si>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</si>
  <si>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</si>
  <si>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</si>
  <si>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</si>
  <si>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</si>
  <si>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</si>
  <si>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</si>
  <si>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</si>
  <si>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</si>
  <si>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</si>
  <si>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</si>
  <si>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</si>
  <si>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</si>
  <si>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</si>
  <si>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</si>
  <si>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</si>
  <si>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</si>
  <si>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</si>
  <si>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</si>
  <si>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</si>
  <si>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</si>
  <si>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</si>
  <si>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</si>
  <si>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</si>
  <si>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</si>
  <si>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</si>
  <si>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</si>
  <si>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</si>
  <si>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</si>
  <si>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</si>
  <si>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</si>
  <si>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</si>
  <si>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</si>
  <si>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</si>
  <si>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</si>
  <si>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</si>
  <si>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</si>
  <si>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</si>
  <si>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</si>
  <si>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</si>
  <si>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</si>
  <si>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</si>
  <si>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</si>
  <si>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</si>
  <si>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</si>
  <si>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</si>
  <si>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</si>
  <si>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</si>
  <si>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</si>
  <si>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</si>
  <si>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</si>
  <si>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</si>
  <si>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</si>
  <si>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</si>
  <si>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</si>
  <si>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</si>
  <si>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</si>
  <si>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</si>
  <si>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</si>
  <si>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</si>
  <si>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</si>
  <si>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</si>
  <si>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</si>
  <si>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</si>
  <si>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</si>
  <si>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</si>
  <si>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</si>
  <si>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</si>
  <si>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</si>
  <si>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</si>
  <si>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</si>
  <si>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</si>
  <si>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</si>
  <si>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</si>
  <si>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</si>
  <si>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</si>
  <si>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</si>
  <si>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</si>
  <si>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</si>
  <si>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</si>
  <si>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</si>
  <si>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</si>
  <si>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</si>
  <si>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</si>
  <si>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</si>
  <si>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</si>
  <si>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</si>
  <si>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</si>
  <si>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</si>
  <si>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</si>
  <si>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</si>
  <si>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</si>
  <si>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</si>
  <si>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</si>
  <si>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</si>
  <si>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</si>
  <si>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</si>
  <si>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</si>
  <si>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</si>
  <si>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</si>
  <si>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</si>
  <si>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</si>
  <si>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</si>
  <si>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</si>
  <si>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</si>
  <si>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</si>
  <si>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</si>
  <si>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</si>
  <si>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</si>
  <si>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</si>
  <si>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</si>
  <si>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</si>
  <si>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</si>
  <si>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</si>
  <si>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</si>
  <si>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</si>
  <si>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</si>
  <si>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</si>
  <si>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</si>
  <si>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</si>
  <si>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</si>
  <si>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</si>
  <si>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</si>
  <si>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</si>
  <si>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</si>
  <si>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</si>
  <si>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</si>
  <si>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</si>
  <si>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</si>
  <si>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</si>
  <si>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</si>
  <si>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</si>
  <si>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</si>
  <si>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</si>
  <si>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</si>
  <si>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</si>
  <si>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</si>
  <si>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</si>
  <si>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</si>
  <si>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</si>
  <si>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</si>
  <si>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</si>
  <si>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</si>
  <si>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</si>
  <si>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</si>
  <si>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</si>
  <si>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</si>
  <si>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</si>
  <si>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</si>
  <si>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</si>
  <si>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</si>
  <si>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</si>
  <si>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</si>
  <si>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</si>
  <si>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</si>
  <si>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</si>
  <si>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</si>
  <si>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</si>
  <si>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</si>
  <si>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</si>
  <si>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</si>
  <si>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</si>
  <si>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</si>
  <si>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</si>
  <si>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</si>
  <si>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</si>
  <si>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</si>
  <si>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</si>
  <si>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</si>
  <si>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</si>
  <si>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</si>
  <si>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</si>
  <si>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</si>
  <si>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</si>
  <si>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</si>
  <si>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</si>
  <si>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</si>
  <si>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</si>
  <si>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</si>
  <si>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</si>
  <si>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</si>
  <si>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</si>
  <si>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</si>
  <si>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</si>
  <si>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</si>
  <si>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</si>
  <si>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</si>
  <si>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</si>
  <si>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</si>
  <si>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</si>
  <si>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</si>
  <si>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</si>
  <si>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</si>
  <si>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</si>
  <si>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</si>
  <si>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</si>
  <si>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</si>
  <si>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</si>
  <si>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</si>
  <si>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</si>
  <si>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</si>
  <si>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</si>
  <si>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</si>
  <si>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</si>
  <si>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</si>
  <si>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</si>
  <si>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</si>
  <si>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</si>
  <si>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</si>
  <si>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</si>
  <si>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</si>
  <si>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</si>
  <si>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</si>
  <si>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</si>
  <si>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</si>
  <si>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</si>
  <si>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</si>
  <si>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</si>
  <si>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</si>
  <si>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</si>
  <si>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</si>
  <si>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</si>
  <si>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</si>
  <si>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</si>
  <si>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</si>
  <si>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</si>
  <si>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</si>
  <si>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</si>
  <si>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</si>
  <si>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</si>
  <si>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</si>
  <si>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</si>
  <si>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</si>
  <si>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</si>
  <si>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</si>
  <si>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</si>
  <si>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</si>
  <si>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</si>
  <si>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</si>
  <si>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</si>
  <si>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</si>
  <si>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</si>
  <si>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</si>
  <si>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</si>
  <si>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</si>
  <si>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</si>
  <si>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</si>
  <si>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</si>
  <si>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</si>
  <si>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</si>
  <si>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</si>
  <si>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</si>
  <si>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</si>
  <si>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</si>
  <si>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</si>
  <si>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</si>
  <si>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</si>
  <si>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</si>
  <si>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</si>
  <si>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</si>
  <si>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</si>
  <si>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</si>
  <si>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</si>
  <si>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</si>
  <si>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</si>
  <si>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</si>
  <si>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</si>
  <si>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</si>
  <si>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</si>
  <si>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</si>
  <si>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</si>
  <si>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</si>
  <si>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</si>
  <si>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</si>
  <si>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</si>
  <si>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</si>
  <si>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</si>
  <si>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</si>
  <si>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</si>
  <si>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</si>
  <si>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</si>
  <si>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</si>
  <si>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</si>
  <si>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</si>
  <si>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</si>
  <si>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</si>
  <si>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</si>
  <si>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</si>
  <si>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</si>
  <si>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</si>
  <si>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</si>
  <si>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</si>
  <si>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</si>
  <si>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</si>
  <si>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</si>
  <si>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</si>
  <si>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</si>
  <si>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</si>
  <si>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</si>
  <si>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</si>
  <si>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</si>
  <si>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</si>
  <si>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</si>
  <si>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</si>
  <si>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</si>
  <si>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</si>
  <si>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</si>
  <si>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</si>
  <si>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</si>
  <si>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</si>
  <si>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</si>
  <si>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</si>
  <si>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</si>
  <si>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</si>
  <si>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</si>
  <si>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</si>
  <si>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</si>
  <si>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</si>
  <si>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</si>
  <si>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</si>
  <si>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</si>
  <si>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</si>
  <si>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</si>
  <si>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</si>
  <si>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</si>
  <si>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</si>
  <si>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</si>
  <si>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</si>
  <si>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</si>
  <si>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</si>
  <si>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</si>
  <si>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</si>
  <si>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</si>
  <si>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</si>
  <si>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</si>
  <si>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</si>
  <si>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</si>
  <si>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</si>
  <si>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</si>
  <si>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</si>
  <si>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</si>
  <si>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</si>
  <si>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</si>
  <si>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</si>
  <si>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</si>
  <si>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</si>
  <si>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</si>
  <si>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</si>
  <si>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</si>
  <si>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</si>
  <si>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</si>
  <si>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</si>
  <si>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</si>
  <si>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</si>
  <si>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</si>
  <si>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</si>
  <si>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</si>
  <si>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</si>
  <si>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</si>
  <si>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</si>
  <si>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</si>
  <si>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</si>
  <si>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</si>
  <si>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</si>
  <si>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</si>
  <si>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</si>
  <si>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</si>
  <si>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</si>
  <si>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</si>
  <si>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</si>
  <si>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</si>
  <si>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</si>
  <si>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</si>
  <si>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</si>
  <si>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</si>
  <si>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</si>
  <si>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</si>
  <si>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</si>
  <si>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</si>
  <si>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</si>
  <si>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</si>
  <si>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</si>
  <si>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</si>
  <si>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</si>
  <si>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</si>
  <si>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</si>
  <si>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</si>
  <si>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</si>
  <si>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</si>
  <si>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</si>
  <si>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</si>
  <si>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</si>
  <si>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</si>
  <si>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</si>
  <si>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</si>
  <si>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</si>
  <si>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</si>
  <si>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</si>
  <si>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</si>
  <si>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</si>
  <si>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</si>
  <si>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</si>
  <si>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</si>
  <si>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</si>
  <si>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</si>
  <si>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</si>
  <si>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</si>
  <si>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</si>
  <si>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</si>
  <si>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</si>
  <si>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</si>
  <si>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</si>
  <si>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</si>
  <si>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</si>
  <si>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</si>
  <si>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</si>
  <si>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</si>
  <si>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</si>
  <si>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</si>
  <si>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</si>
  <si>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</si>
  <si>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</si>
  <si>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</si>
  <si>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</si>
  <si>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</si>
  <si>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</si>
  <si>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</si>
  <si>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</si>
  <si>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</si>
  <si>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</si>
  <si>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</si>
  <si>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</si>
  <si>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</si>
  <si>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</si>
  <si>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</si>
  <si>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</si>
  <si>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</si>
  <si>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</si>
  <si>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</si>
  <si>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</si>
  <si>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</si>
  <si>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</si>
  <si>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</si>
  <si>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</si>
  <si>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</si>
  <si>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</si>
  <si>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</si>
  <si>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</si>
  <si>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</si>
  <si>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</si>
  <si>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</si>
  <si>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</si>
  <si>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</si>
  <si>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</si>
  <si>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</si>
  <si>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</si>
  <si>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</si>
  <si>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</si>
  <si>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</si>
  <si>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</si>
  <si>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</si>
  <si>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</si>
  <si>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</si>
  <si>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</si>
  <si>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</si>
  <si>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</si>
  <si>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</si>
  <si>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</si>
  <si>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</si>
  <si>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</si>
  <si>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</si>
  <si>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</si>
  <si>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</si>
  <si>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</si>
  <si>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</si>
  <si>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</si>
  <si>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</si>
  <si>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</si>
  <si>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</si>
  <si>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</si>
  <si>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</si>
  <si>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</si>
  <si>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</si>
  <si>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</si>
  <si>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</si>
  <si>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</si>
  <si>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</si>
  <si>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</si>
  <si>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</si>
  <si>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</si>
  <si>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</si>
  <si>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</si>
  <si>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</si>
  <si>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</si>
  <si>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</si>
  <si>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</si>
  <si>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</si>
  <si>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</si>
  <si>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</si>
  <si>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</si>
  <si>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</si>
  <si>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</si>
  <si>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</si>
  <si>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</si>
  <si>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</si>
  <si>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</si>
  <si>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</si>
  <si>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</si>
  <si>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</si>
  <si>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</si>
  <si>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</si>
  <si>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</si>
  <si>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</si>
  <si>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</si>
  <si>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</si>
  <si>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</si>
  <si>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</si>
  <si>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</si>
  <si>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</si>
  <si>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</si>
  <si>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</si>
  <si>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</si>
  <si>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</si>
  <si>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</si>
  <si>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</si>
  <si>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</si>
  <si>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</si>
  <si>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</si>
  <si>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</si>
  <si>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</si>
  <si>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</si>
  <si>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</si>
  <si>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</si>
  <si>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</si>
  <si>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</si>
  <si>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</si>
  <si>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</si>
  <si>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</si>
  <si>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</si>
  <si>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</si>
  <si>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</si>
  <si>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</si>
  <si>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</si>
  <si>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</si>
  <si>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</si>
  <si>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</si>
  <si>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</si>
  <si>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</si>
  <si>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</si>
  <si>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</si>
  <si>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</si>
  <si>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</si>
  <si>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</si>
  <si>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</si>
  <si>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</si>
  <si>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</si>
  <si>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</si>
  <si>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</si>
  <si>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</si>
  <si>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</si>
  <si>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</si>
  <si>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</si>
  <si>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</si>
  <si>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</si>
  <si>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</si>
  <si>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</si>
  <si>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</si>
  <si>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</si>
  <si>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</si>
  <si>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</si>
  <si>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</si>
  <si>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</si>
  <si>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</si>
  <si>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</si>
  <si>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</si>
  <si>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</si>
  <si>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</si>
  <si>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</si>
  <si>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</si>
  <si>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</si>
  <si>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</si>
  <si>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</si>
  <si>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</si>
  <si>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</si>
  <si>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</si>
  <si>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</si>
  <si>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</si>
  <si>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</si>
  <si>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</si>
  <si>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</si>
  <si>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</si>
  <si>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</si>
  <si>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</si>
  <si>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</si>
  <si>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</si>
  <si>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</si>
  <si>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</si>
  <si>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</si>
  <si>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</si>
  <si>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</si>
  <si>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</si>
  <si>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</si>
  <si>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</si>
  <si>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</si>
  <si>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</si>
  <si>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</si>
  <si>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</si>
  <si>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</si>
  <si>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</si>
  <si>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</si>
  <si>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</si>
  <si>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</si>
  <si>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</si>
  <si>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</si>
  <si>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</si>
  <si>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</si>
  <si>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</si>
  <si>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</si>
  <si>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</si>
  <si>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</si>
  <si>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</si>
  <si>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</si>
  <si>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</si>
  <si>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</si>
  <si>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</si>
  <si>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</si>
  <si>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</si>
  <si>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</si>
  <si>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</si>
  <si>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</si>
  <si>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</si>
  <si>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</si>
  <si>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</si>
  <si>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</si>
  <si>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</si>
  <si>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</si>
  <si>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</si>
  <si>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</si>
  <si>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</si>
  <si>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</si>
  <si>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</si>
  <si>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</si>
  <si>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</si>
  <si>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</si>
  <si>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</si>
  <si>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</si>
  <si>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</si>
  <si>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</si>
  <si>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</si>
  <si>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</si>
  <si>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</si>
  <si>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</si>
  <si>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</si>
  <si>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</si>
  <si>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</si>
  <si>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</si>
  <si>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</si>
  <si>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</si>
  <si>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</si>
  <si>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</si>
  <si>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</si>
  <si>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</si>
  <si>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</si>
  <si>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</si>
  <si>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</si>
  <si>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</si>
  <si>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</si>
  <si>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</si>
  <si>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</si>
  <si>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</si>
  <si>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</si>
  <si>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</si>
  <si>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</si>
  <si>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</si>
  <si>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</si>
  <si>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</si>
  <si>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</si>
  <si>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</si>
  <si>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</si>
  <si>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</si>
  <si>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</si>
  <si>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</si>
  <si>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</si>
  <si>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</si>
  <si>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</si>
  <si>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</si>
  <si>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</si>
  <si>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</si>
  <si>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</si>
  <si>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</si>
  <si>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</si>
  <si>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</si>
  <si>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</si>
  <si>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</si>
  <si>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</si>
  <si>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</si>
  <si>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</si>
  <si>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</si>
  <si>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</si>
  <si>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</si>
  <si>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</si>
  <si>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</si>
  <si>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</si>
  <si>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</si>
  <si>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</si>
  <si>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</si>
  <si>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</si>
  <si>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</si>
  <si>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</si>
  <si>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</si>
  <si>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</si>
  <si>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</si>
  <si>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</si>
  <si>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</si>
  <si>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</si>
  <si>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</si>
  <si>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</si>
  <si>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</si>
  <si>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</si>
  <si>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</si>
  <si>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</si>
  <si>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</si>
  <si>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</si>
  <si>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</si>
  <si>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</si>
  <si>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</si>
  <si>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</si>
  <si>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</si>
  <si>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</si>
  <si>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</si>
  <si>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</si>
  <si>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</si>
  <si>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</si>
  <si>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</si>
  <si>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</si>
  <si>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</si>
  <si>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</si>
  <si>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</si>
  <si>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</si>
  <si>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</si>
  <si>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</si>
  <si>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</si>
  <si>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</si>
  <si>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</si>
  <si>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</si>
  <si>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</si>
  <si>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</si>
  <si>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</si>
  <si>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</si>
  <si>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</si>
  <si>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</si>
  <si>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</si>
  <si>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</si>
  <si>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</si>
  <si>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</si>
  <si>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</si>
  <si>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</si>
  <si>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</si>
  <si>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</si>
  <si>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</si>
  <si>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</si>
  <si>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</si>
  <si>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</si>
  <si>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</si>
  <si>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</si>
  <si>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</si>
  <si>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</si>
  <si>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</si>
  <si>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</si>
  <si>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</si>
  <si>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</si>
  <si>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</si>
  <si>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</si>
  <si>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</si>
  <si>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</si>
  <si>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</si>
  <si>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</si>
  <si>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</si>
  <si>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</si>
  <si>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</si>
  <si>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</si>
  <si>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</si>
  <si>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</si>
  <si>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</si>
  <si>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</si>
  <si>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</si>
  <si>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</si>
  <si>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</si>
  <si>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</si>
  <si>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</si>
  <si>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</si>
  <si>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</si>
  <si>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</si>
  <si>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</si>
  <si>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</si>
  <si>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</si>
  <si>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</si>
  <si>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</si>
  <si>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</si>
  <si>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</si>
  <si>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</si>
  <si>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</si>
  <si>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</si>
  <si>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</si>
  <si>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</si>
  <si>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</si>
  <si>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</si>
  <si>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</si>
  <si>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</si>
  <si>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</si>
  <si>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</si>
  <si>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</si>
  <si>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</si>
  <si>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</si>
  <si>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</si>
  <si>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</si>
  <si>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</si>
  <si>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</si>
  <si>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</si>
  <si>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</si>
  <si>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</si>
  <si>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</si>
  <si>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</si>
  <si>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</si>
  <si>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</si>
  <si>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</si>
  <si>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</si>
  <si>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</si>
  <si>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</si>
  <si>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</si>
  <si>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</si>
  <si>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</si>
  <si>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</si>
  <si>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</si>
  <si>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</si>
  <si>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</si>
  <si>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</si>
  <si>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</si>
  <si>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</si>
  <si>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</si>
  <si>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</si>
  <si>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</si>
  <si>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</si>
  <si>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</si>
  <si>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</si>
  <si>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</si>
  <si>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</si>
  <si>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</si>
  <si>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</si>
  <si>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</si>
  <si>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</si>
  <si>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</si>
  <si>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</si>
  <si>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</si>
  <si>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</si>
  <si>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</si>
  <si>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</si>
  <si>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</si>
  <si>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</si>
  <si>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</si>
  <si>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</si>
  <si>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</si>
  <si>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</si>
  <si>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</si>
  <si>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</si>
  <si>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</si>
  <si>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</si>
  <si>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</si>
  <si>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</si>
  <si>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</si>
  <si>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</si>
  <si>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</si>
  <si>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</si>
  <si>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</si>
  <si>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</si>
  <si>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</si>
  <si>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</si>
  <si>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</si>
  <si>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</si>
  <si>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</si>
  <si>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</si>
  <si>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</si>
  <si>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</si>
  <si>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</si>
  <si>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</si>
  <si>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</si>
  <si>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</si>
  <si>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</si>
  <si>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</si>
  <si>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</si>
  <si>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</si>
  <si>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</si>
  <si>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</si>
  <si>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</si>
  <si>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</si>
  <si>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</si>
  <si>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</si>
  <si>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</si>
  <si>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</si>
  <si>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</si>
  <si>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</si>
  <si>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</si>
  <si>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</si>
  <si>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</si>
  <si>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</si>
  <si>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</si>
  <si>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</si>
  <si>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</si>
  <si>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</si>
  <si>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</si>
  <si>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</si>
  <si>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</si>
  <si>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</si>
  <si>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</si>
  <si>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</si>
  <si>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</si>
  <si>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</si>
  <si>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</si>
  <si>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</si>
  <si>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</si>
  <si>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</si>
  <si>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</si>
  <si>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</si>
  <si>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</si>
  <si>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</si>
  <si>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</si>
  <si>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</si>
  <si>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</si>
  <si>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</si>
  <si>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</si>
  <si>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</si>
  <si>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</si>
  <si>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</si>
  <si>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</si>
  <si>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</si>
  <si>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</si>
  <si>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</si>
  <si>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</si>
  <si>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</si>
  <si>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</si>
  <si>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</si>
  <si>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</si>
  <si>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</si>
  <si>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</si>
  <si>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</si>
  <si>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</si>
  <si>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</si>
  <si>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</si>
  <si>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</si>
  <si>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</si>
  <si>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</si>
  <si>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</si>
  <si>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</si>
  <si>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</si>
  <si>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</si>
  <si>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</si>
  <si>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</si>
  <si>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</si>
  <si>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</si>
  <si>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</si>
  <si>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</si>
  <si>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</si>
  <si>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</si>
  <si>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</si>
  <si>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</si>
  <si>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</si>
  <si>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</si>
  <si>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</si>
  <si>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</si>
  <si>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</si>
  <si>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</si>
  <si>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</si>
  <si>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</si>
  <si>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</si>
  <si>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</si>
  <si>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</si>
  <si>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</si>
  <si>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</si>
  <si>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</si>
  <si>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</si>
  <si>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</si>
  <si>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</si>
  <si>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</si>
  <si>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</si>
  <si>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</si>
  <si>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</si>
  <si>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</si>
  <si>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</si>
  <si>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</si>
  <si>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</si>
  <si>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</si>
  <si>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</si>
  <si>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</si>
  <si>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</si>
  <si>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</si>
  <si>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</si>
  <si>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</si>
  <si>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</si>
  <si>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</si>
  <si>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</si>
  <si>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</si>
  <si>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</si>
  <si>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</si>
  <si>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</si>
  <si>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</si>
  <si>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</si>
  <si>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</si>
  <si>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</si>
  <si>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</si>
  <si>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</si>
  <si>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</si>
  <si>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</si>
  <si>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</si>
  <si>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</si>
  <si>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</si>
  <si>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</si>
  <si>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</si>
  <si>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</si>
  <si>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</si>
  <si>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</si>
  <si>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</si>
  <si>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</si>
  <si>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</si>
  <si>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</si>
  <si>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</si>
  <si>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</si>
  <si>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</si>
  <si>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</si>
  <si>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</si>
  <si>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</si>
  <si>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</si>
  <si>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</si>
  <si>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</si>
  <si>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</si>
  <si>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</si>
  <si>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</si>
  <si>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</si>
  <si>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</si>
  <si>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</si>
  <si>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</si>
  <si>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</si>
  <si>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</si>
  <si>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</si>
  <si>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</si>
  <si>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</si>
  <si>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</si>
  <si>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</si>
  <si>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</si>
  <si>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</si>
  <si>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</si>
  <si>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</si>
  <si>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</si>
  <si>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</si>
  <si>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</si>
  <si>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</si>
  <si>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</si>
  <si>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</si>
  <si>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</si>
  <si>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</si>
  <si>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</si>
  <si>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</si>
  <si>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</si>
  <si>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</si>
  <si>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</si>
  <si>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</si>
  <si>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</si>
  <si>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</si>
  <si>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</si>
  <si>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</si>
  <si>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</si>
  <si>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</si>
  <si>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</si>
  <si>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</si>
  <si>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</si>
  <si>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</si>
  <si>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</si>
  <si>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</si>
  <si>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</si>
  <si>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</si>
  <si>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</si>
  <si>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</si>
  <si>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</si>
  <si>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</si>
  <si>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</si>
  <si>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</si>
  <si>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</si>
  <si>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</si>
  <si>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</si>
  <si>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</si>
  <si>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</si>
  <si>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</si>
  <si>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</si>
  <si>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</si>
  <si>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</si>
  <si>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</si>
  <si>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</si>
  <si>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</si>
  <si>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</si>
  <si>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</si>
  <si>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</si>
  <si>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</si>
  <si>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</si>
  <si>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</si>
  <si>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</si>
  <si>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</si>
  <si>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</si>
  <si>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</si>
  <si>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</si>
  <si>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</si>
  <si>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</si>
  <si>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</si>
  <si>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</si>
  <si>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</si>
  <si>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</si>
  <si>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</si>
  <si>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</si>
  <si>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</si>
  <si>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</si>
  <si>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</si>
  <si>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</si>
  <si>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</si>
  <si>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</si>
  <si>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</si>
  <si>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</si>
  <si>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</si>
  <si>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</si>
  <si>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</si>
  <si>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</si>
  <si>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</si>
  <si>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</si>
  <si>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</si>
  <si>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</si>
  <si>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</si>
  <si>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</si>
  <si>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</si>
  <si>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</si>
  <si>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</si>
  <si>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</si>
  <si>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</si>
  <si>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</si>
  <si>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</si>
  <si>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</si>
  <si>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</si>
  <si>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</si>
  <si>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</si>
  <si>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</si>
  <si>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</si>
  <si>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</si>
  <si>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</si>
  <si>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</si>
  <si>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</si>
  <si>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</si>
  <si>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</si>
  <si>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</si>
  <si>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</si>
  <si>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</si>
  <si>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</si>
  <si>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</si>
  <si>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</si>
  <si>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</si>
  <si>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</si>
  <si>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</si>
  <si>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</si>
  <si>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</si>
  <si>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</si>
  <si>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</si>
  <si>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</si>
  <si>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</si>
  <si>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</si>
  <si>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</si>
  <si>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</si>
  <si>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</si>
  <si>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</si>
  <si>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</si>
  <si>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</si>
  <si>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</si>
  <si>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</si>
  <si>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</si>
  <si>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</si>
  <si>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</si>
  <si>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</si>
  <si>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</si>
  <si>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</si>
  <si>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</si>
  <si>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</si>
  <si>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</si>
  <si>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</si>
  <si>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</si>
  <si>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</si>
  <si>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</si>
  <si>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</si>
  <si>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</si>
  <si>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</si>
  <si>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</si>
  <si>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</si>
  <si>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</si>
  <si>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</si>
  <si>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</si>
  <si>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</si>
  <si>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</si>
  <si>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</si>
  <si>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</si>
  <si>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</si>
  <si>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</si>
  <si>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</si>
  <si>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</si>
  <si>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</si>
  <si>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</si>
  <si>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</si>
  <si>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</si>
  <si>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</si>
  <si>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</si>
  <si>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</si>
  <si>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</si>
  <si>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</si>
  <si>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</si>
  <si>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</si>
  <si>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</si>
  <si>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</si>
  <si>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</si>
  <si>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</si>
  <si>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</si>
  <si>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</si>
  <si>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</si>
  <si>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</si>
  <si>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</si>
  <si>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</si>
  <si>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</si>
  <si>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</si>
  <si>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</si>
  <si>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</si>
  <si>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</si>
  <si>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</si>
  <si>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</si>
  <si>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</si>
  <si>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</si>
  <si>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</si>
  <si>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</si>
  <si>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</si>
  <si>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</si>
  <si>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</si>
  <si>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</si>
  <si>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</si>
  <si>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</si>
  <si>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</si>
  <si>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</si>
  <si>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</si>
  <si>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</si>
  <si>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</si>
  <si>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</si>
  <si>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</si>
  <si>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</si>
  <si>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</si>
  <si>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</si>
  <si>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</si>
  <si>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</si>
  <si>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</si>
  <si>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</si>
  <si>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</si>
  <si>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</si>
  <si>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</si>
  <si>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</si>
  <si>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</si>
  <si>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</si>
  <si>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</si>
  <si>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</si>
  <si>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</si>
  <si>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</si>
  <si>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</si>
  <si>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</si>
  <si>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</si>
  <si>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</si>
  <si>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</si>
  <si>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</si>
  <si>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</si>
  <si>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</si>
  <si>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</si>
  <si>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</si>
  <si>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</si>
  <si>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</si>
  <si>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</si>
  <si>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</si>
  <si>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</si>
  <si>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</si>
  <si>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</si>
  <si>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</si>
  <si>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</si>
  <si>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</si>
  <si>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</si>
  <si>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</si>
  <si>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</si>
  <si>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</si>
  <si>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</si>
  <si>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</si>
  <si>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</si>
  <si>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</si>
  <si>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</si>
  <si>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</si>
  <si>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</si>
  <si>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</si>
  <si>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</si>
  <si>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</si>
  <si>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</si>
  <si>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</si>
  <si>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</si>
  <si>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</si>
  <si>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</si>
  <si>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</si>
  <si>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</si>
  <si>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</si>
  <si>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</si>
  <si>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</si>
  <si>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</si>
  <si>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</si>
  <si>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</si>
  <si>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</si>
  <si>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</si>
  <si>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</si>
  <si>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</si>
  <si>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</si>
  <si>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</si>
  <si>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</si>
  <si>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</si>
  <si>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</si>
  <si>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</si>
  <si>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</si>
  <si>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</si>
  <si>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</si>
  <si>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</si>
  <si>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</si>
  <si>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</si>
  <si>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</si>
  <si>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</si>
  <si>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</si>
  <si>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</si>
  <si>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</si>
  <si>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</si>
  <si>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</si>
  <si>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</si>
  <si>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</si>
  <si>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</si>
  <si>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</si>
  <si>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</si>
  <si>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</si>
  <si>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</si>
  <si>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</si>
  <si>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</si>
  <si>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</si>
  <si>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</si>
  <si>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</si>
  <si>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</si>
  <si>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</si>
  <si>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</si>
  <si>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</si>
  <si>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</si>
  <si>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</si>
  <si>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</si>
  <si>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</si>
  <si>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</si>
  <si>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</si>
  <si>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</si>
  <si>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</si>
  <si>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</si>
  <si>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</si>
  <si>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</si>
  <si>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</si>
  <si>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</si>
  <si>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</si>
  <si>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</si>
  <si>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</si>
  <si>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</si>
  <si>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</si>
  <si>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</si>
  <si>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</si>
  <si>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</si>
  <si>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</si>
  <si>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</si>
  <si>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</si>
  <si>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</si>
  <si>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</si>
  <si>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</si>
  <si>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</si>
  <si>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</si>
  <si>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</si>
  <si>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</si>
  <si>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</si>
  <si>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</si>
  <si>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</si>
  <si>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</si>
  <si>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</si>
  <si>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</si>
  <si>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</si>
  <si>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</si>
  <si>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</si>
  <si>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</si>
  <si>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</si>
  <si>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</si>
  <si>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</si>
  <si>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</si>
  <si>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</si>
  <si>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</si>
  <si>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</si>
  <si>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</si>
  <si>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</si>
  <si>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</si>
  <si>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</si>
  <si>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</si>
  <si>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</si>
  <si>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</si>
  <si>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</si>
  <si>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</si>
  <si>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</si>
  <si>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</si>
  <si>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</si>
  <si>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</si>
  <si>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</si>
  <si>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</si>
  <si>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</si>
  <si>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</si>
  <si>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</si>
  <si>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</si>
  <si>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</si>
  <si>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</si>
  <si>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</si>
  <si>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</si>
  <si>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</si>
  <si>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</si>
  <si>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</si>
  <si>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</si>
  <si>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</si>
  <si>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</si>
  <si>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</si>
  <si>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</si>
  <si>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</si>
  <si>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</si>
  <si>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</si>
  <si>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</si>
  <si>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</si>
  <si>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</si>
  <si>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</si>
  <si>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</si>
  <si>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</si>
  <si>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</si>
  <si>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</si>
  <si>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</si>
  <si>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</si>
  <si>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</si>
  <si>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</si>
  <si>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</si>
  <si>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</si>
  <si>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</si>
  <si>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</si>
  <si>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</si>
  <si>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</si>
  <si>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</si>
  <si>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</si>
  <si>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</si>
  <si>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</si>
  <si>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</si>
  <si>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</si>
  <si>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</si>
  <si>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</si>
  <si>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</si>
  <si>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</si>
  <si>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</si>
  <si>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</si>
  <si>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</si>
  <si>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</si>
  <si>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</si>
  <si>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</si>
  <si>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</si>
  <si>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</si>
  <si>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</si>
  <si>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</si>
  <si>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</si>
  <si>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</si>
  <si>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</si>
  <si>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</si>
  <si>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</si>
  <si>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</si>
  <si>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</si>
  <si>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</si>
  <si>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</si>
  <si>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</si>
  <si>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</si>
  <si>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</si>
  <si>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</si>
  <si>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</si>
  <si>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</si>
  <si>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</si>
  <si>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</si>
  <si>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</si>
  <si>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</si>
  <si>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</si>
  <si>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</si>
  <si>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</si>
  <si>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</si>
  <si>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</si>
  <si>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</si>
  <si>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</si>
  <si>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</si>
  <si>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</si>
  <si>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</si>
  <si>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</si>
  <si>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</si>
  <si>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</si>
  <si>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</si>
  <si>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</si>
  <si>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</si>
  <si>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</si>
  <si>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</si>
  <si>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</si>
  <si>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</si>
  <si>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</si>
  <si>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</si>
  <si>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</si>
  <si>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</si>
  <si>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</si>
  <si>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</si>
  <si>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</si>
  <si>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</si>
  <si>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</si>
  <si>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</si>
  <si>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</si>
  <si>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</si>
  <si>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</si>
  <si>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</si>
  <si>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</si>
  <si>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</si>
  <si>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</si>
  <si>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</si>
  <si>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</si>
  <si>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</si>
  <si>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</si>
  <si>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</si>
  <si>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</si>
  <si>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</si>
  <si>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</si>
  <si>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</si>
  <si>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</si>
  <si>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</si>
  <si>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</si>
  <si>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</si>
  <si>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</si>
  <si>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</si>
  <si>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</si>
  <si>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</si>
  <si>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</si>
  <si>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</si>
  <si>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</si>
  <si>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</si>
  <si>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</si>
  <si>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</si>
  <si>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</si>
  <si>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</si>
  <si>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</si>
  <si>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</si>
  <si>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</si>
  <si>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</si>
  <si>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</si>
  <si>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</si>
  <si>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</si>
  <si>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</si>
  <si>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</si>
  <si>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</si>
  <si>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</si>
  <si>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</si>
  <si>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</si>
  <si>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</si>
  <si>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</si>
  <si>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</si>
  <si>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</si>
  <si>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</si>
  <si>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</si>
  <si>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</si>
  <si>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</si>
  <si>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</si>
  <si>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</si>
  <si>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</si>
  <si>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</si>
  <si>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</si>
  <si>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</si>
  <si>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</si>
  <si>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</si>
  <si>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</si>
  <si>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</si>
  <si>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</si>
  <si>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</si>
  <si>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</si>
  <si>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</si>
  <si>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</si>
  <si>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</si>
  <si>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</si>
  <si>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</si>
  <si>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</si>
  <si>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</si>
  <si>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</si>
  <si>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</si>
  <si>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</si>
  <si>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</si>
  <si>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</si>
  <si>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</si>
  <si>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</si>
  <si>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</si>
  <si>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</si>
  <si>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</si>
  <si>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</si>
  <si>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</si>
  <si>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</si>
  <si>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</si>
  <si>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</si>
  <si>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</si>
  <si>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</si>
  <si>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</si>
  <si>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</si>
  <si>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</si>
  <si>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</si>
  <si>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</si>
  <si>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</si>
  <si>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</si>
  <si>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</si>
  <si>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</si>
  <si>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</si>
  <si>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</si>
  <si>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</si>
  <si>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</si>
  <si>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</si>
  <si>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</si>
  <si>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</si>
  <si>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</si>
  <si>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</si>
  <si>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</si>
  <si>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</si>
  <si>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</si>
  <si>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</si>
  <si>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</si>
  <si>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</si>
  <si>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</si>
  <si>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</si>
  <si>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</si>
  <si>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</si>
  <si>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</si>
  <si>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</si>
  <si>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</si>
  <si>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</si>
  <si>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</si>
  <si>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</si>
  <si>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</si>
  <si>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</si>
  <si>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</si>
  <si>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</si>
  <si>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</si>
  <si>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</si>
  <si>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</si>
  <si>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</si>
  <si>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</si>
  <si>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</si>
  <si>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</si>
  <si>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</si>
  <si>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</si>
  <si>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</si>
  <si>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</si>
  <si>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</si>
  <si>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</si>
  <si>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</si>
  <si>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</si>
  <si>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</si>
  <si>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</si>
  <si>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</si>
  <si>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</si>
  <si>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</si>
  <si>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</si>
  <si>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</si>
  <si>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</si>
  <si>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</si>
  <si>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</si>
  <si>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</si>
  <si>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</si>
  <si>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</si>
  <si>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</si>
  <si>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</si>
  <si>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</si>
  <si>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</si>
  <si>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</si>
  <si>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</si>
  <si>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</si>
  <si>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</si>
  <si>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</si>
  <si>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</si>
  <si>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</si>
  <si>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</si>
  <si>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</si>
  <si>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</si>
  <si>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</si>
  <si>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</si>
  <si>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</si>
  <si>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</si>
  <si>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</si>
  <si>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</si>
  <si>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</si>
  <si>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</si>
  <si>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</si>
  <si>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</si>
  <si>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</si>
  <si>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</si>
  <si>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</si>
  <si>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</si>
  <si>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</si>
  <si>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</si>
  <si>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</si>
  <si>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</si>
  <si>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</si>
  <si>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</si>
  <si>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</si>
  <si>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</si>
  <si>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</si>
  <si>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</si>
  <si>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</si>
  <si>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</si>
  <si>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</si>
  <si>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</si>
  <si>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</si>
  <si>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</si>
  <si>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</si>
  <si>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</si>
  <si>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</si>
  <si>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</si>
  <si>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</si>
  <si>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</si>
  <si>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</si>
  <si>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</si>
  <si>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</si>
  <si>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</si>
  <si>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</si>
  <si>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</si>
  <si>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</si>
  <si>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</si>
  <si>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</si>
  <si>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</si>
  <si>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</si>
  <si>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</si>
  <si>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</si>
  <si>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</si>
  <si>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</si>
  <si>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</si>
  <si>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</si>
  <si>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</si>
  <si>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</si>
  <si>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</si>
  <si>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</si>
  <si>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</si>
  <si>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</si>
  <si>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</si>
  <si>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</si>
  <si>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</si>
  <si>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</si>
  <si>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</si>
  <si>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</si>
  <si>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</si>
  <si>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</si>
  <si>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</si>
  <si>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</si>
  <si>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</si>
  <si>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</si>
  <si>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</si>
  <si>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</si>
  <si>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</si>
  <si>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</si>
  <si>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</si>
  <si>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</si>
  <si>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</si>
  <si>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</si>
  <si>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</si>
  <si>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</si>
  <si>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</si>
  <si>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</si>
  <si>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</si>
  <si>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</si>
  <si>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</si>
  <si>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</si>
  <si>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</si>
  <si>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</si>
  <si>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</si>
  <si>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</si>
  <si>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</si>
  <si>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</si>
  <si>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</si>
  <si>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</si>
  <si>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</si>
  <si>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</si>
  <si>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</si>
  <si>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</si>
  <si>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</si>
  <si>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</si>
  <si>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</si>
  <si>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</si>
  <si>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</si>
  <si>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</si>
  <si>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</si>
  <si>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</si>
  <si>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</si>
  <si>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</si>
  <si>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</si>
  <si>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</si>
  <si>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</si>
  <si>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</si>
  <si>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</si>
  <si>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</si>
  <si>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</si>
  <si>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</si>
  <si>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</si>
  <si>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</si>
  <si>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</si>
  <si>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</si>
  <si>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</si>
  <si>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</si>
  <si>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</si>
  <si>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</si>
  <si>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</si>
  <si>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</si>
  <si>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</si>
  <si>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</si>
  <si>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</si>
  <si>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</si>
  <si>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</si>
  <si>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</si>
  <si>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</si>
  <si>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</si>
  <si>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</si>
  <si>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</si>
  <si>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</si>
  <si>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</si>
  <si>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</si>
  <si>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</si>
  <si>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</si>
  <si>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</si>
  <si>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</si>
  <si>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</si>
  <si>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</si>
  <si>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</si>
  <si>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</si>
  <si>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</si>
  <si>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</si>
  <si>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</si>
  <si>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</si>
  <si>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</si>
  <si>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</si>
  <si>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</si>
  <si>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</si>
  <si>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</si>
  <si>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</si>
  <si>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</si>
  <si>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</si>
  <si>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</si>
  <si>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</si>
  <si>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</si>
  <si>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</si>
  <si>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</si>
  <si>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</si>
  <si>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</si>
  <si>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</si>
  <si>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</si>
  <si>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</si>
  <si>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</si>
  <si>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</si>
  <si>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</si>
  <si>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</si>
  <si>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</si>
  <si>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</si>
  <si>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</si>
  <si>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</si>
  <si>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</si>
  <si>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</si>
  <si>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</si>
  <si>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</si>
  <si>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</si>
  <si>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</si>
  <si>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</si>
  <si>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</si>
  <si>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</si>
  <si>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</si>
  <si>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</si>
  <si>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</si>
  <si>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</si>
  <si>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</si>
  <si>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</si>
  <si>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</si>
  <si>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</si>
  <si>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</si>
  <si>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</si>
  <si>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</si>
  <si>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</si>
  <si>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</si>
  <si>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</si>
  <si>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</si>
  <si>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</si>
  <si>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</si>
  <si>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</si>
  <si>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</si>
  <si>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</si>
  <si>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</si>
  <si>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</si>
  <si>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</si>
  <si>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</si>
  <si>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</si>
  <si>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</si>
  <si>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</si>
  <si>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</si>
  <si>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</si>
  <si>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</si>
  <si>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</si>
  <si>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</si>
  <si>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</si>
  <si>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</si>
  <si>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</si>
  <si>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</si>
  <si>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</si>
  <si>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</si>
  <si>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</si>
  <si>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</si>
  <si>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</si>
  <si>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</si>
  <si>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</si>
  <si>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</si>
  <si>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</si>
  <si>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</si>
  <si>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</si>
  <si>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</si>
  <si>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</si>
  <si>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</si>
  <si>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</si>
  <si>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</si>
  <si>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</si>
  <si>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</si>
  <si>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</si>
  <si>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</si>
  <si>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</si>
  <si>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</si>
  <si>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</si>
  <si>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</si>
  <si>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</si>
  <si>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</si>
  <si>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</si>
  <si>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</si>
  <si>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</si>
  <si>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</si>
  <si>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</si>
  <si>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</si>
  <si>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</si>
  <si>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</si>
  <si>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</si>
  <si>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</si>
  <si>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</si>
  <si>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</si>
  <si>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</si>
  <si>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</si>
  <si>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</si>
  <si>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</si>
  <si>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</si>
  <si>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</si>
  <si>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</si>
  <si>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</si>
  <si>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</si>
  <si>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</si>
  <si>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</si>
  <si>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</si>
  <si>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</si>
  <si>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</si>
  <si>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</si>
  <si>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</si>
  <si>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</si>
  <si>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</si>
  <si>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</si>
  <si>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</si>
  <si>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</si>
  <si>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</si>
  <si>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</si>
  <si>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</si>
  <si>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</si>
  <si>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</si>
  <si>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</si>
  <si>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</si>
  <si>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</si>
  <si>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</si>
  <si>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</si>
  <si>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</si>
  <si>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</si>
  <si>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</si>
  <si>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</si>
  <si>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</si>
  <si>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</si>
  <si>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</si>
  <si>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</si>
  <si>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</si>
  <si>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</si>
  <si>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</si>
  <si>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</si>
  <si>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</si>
  <si>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</si>
  <si>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</si>
  <si>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</si>
  <si>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</si>
  <si>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</si>
  <si>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</si>
  <si>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</si>
  <si>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</si>
  <si>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</si>
  <si>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</si>
  <si>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</si>
  <si>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</si>
  <si>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</si>
  <si>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</si>
  <si>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</si>
  <si>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</si>
  <si>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</si>
  <si>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</si>
  <si>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</si>
  <si>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</si>
  <si>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</si>
  <si>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</si>
  <si>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</si>
  <si>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</si>
  <si>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</si>
  <si>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</si>
  <si>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</si>
  <si>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</si>
  <si>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</si>
  <si>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</si>
  <si>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</si>
  <si>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</si>
  <si>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</si>
  <si>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</si>
  <si>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</si>
  <si>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</si>
  <si>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</si>
  <si>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</si>
  <si>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</si>
  <si>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</si>
  <si>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</si>
  <si>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</si>
  <si>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</si>
  <si>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</si>
  <si>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</si>
  <si>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</si>
  <si>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</si>
  <si>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</si>
  <si>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</si>
  <si>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</si>
  <si>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</si>
  <si>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</si>
  <si>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</si>
  <si>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</si>
  <si>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</si>
  <si>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</si>
  <si>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</si>
  <si>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</si>
  <si>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</si>
  <si>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</si>
  <si>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</si>
  <si>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</si>
  <si>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</si>
  <si>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</si>
  <si>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</si>
  <si>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</si>
  <si>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</si>
  <si>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</si>
  <si>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</si>
  <si>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</si>
  <si>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</si>
  <si>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</si>
  <si>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</si>
  <si>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</si>
  <si>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</si>
  <si>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</si>
  <si>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</si>
  <si>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</si>
  <si>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</si>
  <si>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</si>
  <si>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</si>
  <si>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</si>
  <si>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</si>
  <si>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</si>
  <si>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</si>
  <si>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</si>
  <si>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</si>
  <si>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</si>
  <si>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</si>
  <si>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</si>
  <si>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</si>
  <si>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</si>
  <si>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</si>
  <si>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</si>
  <si>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</si>
  <si>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</si>
  <si>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</si>
  <si>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</si>
  <si>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</si>
  <si>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</si>
  <si>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</si>
  <si>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</si>
  <si>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</si>
  <si>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</si>
  <si>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</si>
  <si>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</si>
  <si>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</si>
  <si>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</si>
  <si>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</si>
  <si>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</si>
  <si>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</si>
  <si>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</si>
  <si>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</si>
  <si>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</si>
  <si>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</si>
  <si>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</si>
  <si>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</si>
  <si>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</si>
  <si>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</si>
  <si>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</si>
  <si>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</si>
  <si>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</si>
  <si>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</si>
  <si>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</si>
  <si>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</si>
  <si>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</si>
  <si>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</si>
  <si>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</si>
  <si>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</si>
  <si>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</si>
  <si>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</si>
  <si>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</si>
  <si>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</si>
  <si>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</si>
  <si>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</si>
  <si>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</si>
  <si>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</si>
  <si>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</si>
  <si>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</si>
  <si>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</si>
  <si>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</si>
  <si>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</si>
  <si>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</si>
  <si>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</si>
  <si>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</si>
  <si>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</si>
  <si>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</si>
  <si>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</si>
  <si>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</si>
  <si>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</si>
  <si>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</si>
  <si>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</si>
  <si>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</si>
  <si>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</si>
  <si>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</si>
  <si>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</si>
  <si>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</si>
  <si>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</si>
  <si>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</si>
  <si>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</si>
  <si>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</si>
  <si>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</si>
  <si>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</si>
  <si>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</si>
  <si>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</si>
  <si>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</si>
  <si>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</si>
  <si>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</si>
  <si>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</si>
  <si>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</si>
  <si>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</si>
  <si>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</si>
  <si>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</si>
  <si>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</si>
  <si>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</si>
  <si>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</si>
  <si>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</si>
  <si>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</si>
  <si>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</si>
  <si>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</si>
  <si>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</si>
  <si>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</si>
  <si>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</si>
  <si>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</si>
  <si>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</si>
  <si>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</si>
  <si>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</si>
  <si>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</si>
  <si>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</si>
  <si>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</si>
  <si>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</si>
  <si>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</si>
  <si>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</si>
  <si>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</si>
  <si>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</si>
  <si>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</si>
  <si>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</si>
  <si>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</si>
  <si>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</si>
  <si>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</si>
  <si>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</si>
  <si>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</si>
  <si>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</si>
  <si>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</si>
  <si>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</si>
  <si>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</si>
  <si>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</si>
  <si>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</si>
  <si>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</si>
  <si>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</si>
  <si>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</si>
  <si>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</si>
  <si>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</si>
  <si>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</si>
  <si>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</si>
  <si>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</si>
  <si>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</si>
  <si>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</si>
  <si>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</si>
  <si>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</si>
  <si>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</si>
  <si>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</si>
  <si>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</si>
  <si>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</si>
  <si>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</si>
  <si>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</si>
  <si>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</si>
  <si>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</si>
  <si>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</si>
  <si>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</si>
  <si>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</si>
  <si>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</si>
  <si>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</si>
  <si>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</si>
  <si>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</si>
  <si>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</si>
  <si>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</si>
  <si>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</si>
  <si>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</si>
  <si>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</si>
  <si>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</si>
  <si>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</si>
  <si>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</si>
  <si>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</si>
  <si>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</si>
  <si>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</si>
  <si>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</si>
  <si>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</si>
  <si>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</si>
  <si>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</si>
  <si>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</si>
  <si>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</si>
  <si>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</si>
  <si>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</si>
  <si>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</si>
  <si>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</si>
  <si>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</si>
  <si>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</si>
  <si>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</si>
  <si>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</si>
  <si>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</si>
  <si>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</si>
  <si>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</si>
  <si>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</si>
  <si>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</si>
  <si>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</si>
  <si>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</si>
  <si>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</si>
  <si>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</si>
  <si>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</si>
  <si>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</si>
  <si>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</si>
  <si>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</si>
  <si>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</si>
  <si>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</si>
  <si>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</si>
  <si>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</si>
  <si>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</si>
  <si>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</si>
  <si>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</si>
  <si>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</si>
  <si>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</si>
  <si>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</si>
  <si>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</si>
  <si>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</si>
  <si>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</si>
  <si>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</si>
  <si>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</si>
  <si>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</si>
  <si>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</si>
  <si>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</si>
  <si>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</si>
  <si>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</si>
  <si>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</si>
  <si>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</si>
  <si>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</si>
  <si>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</si>
  <si>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</si>
  <si>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</si>
  <si>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</si>
  <si>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</si>
  <si>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</si>
  <si>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</si>
  <si>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</si>
  <si>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</si>
  <si>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</si>
  <si>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</si>
  <si>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</si>
  <si>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</si>
  <si>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</si>
  <si>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</si>
  <si>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</si>
  <si>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</si>
  <si>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</si>
  <si>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</si>
  <si>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</si>
  <si>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</si>
  <si>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</si>
  <si>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</si>
  <si>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</si>
  <si>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</si>
  <si>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</si>
  <si>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</si>
  <si>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</si>
  <si>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</si>
  <si>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</si>
  <si>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</si>
  <si>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</si>
  <si>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</si>
  <si>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</si>
  <si>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</si>
  <si>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</si>
  <si>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</si>
  <si>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</si>
  <si>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</si>
  <si>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</si>
  <si>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</si>
  <si>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</si>
  <si>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</si>
  <si>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</si>
  <si>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</si>
  <si>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</si>
  <si>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</si>
  <si>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</si>
  <si>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</si>
  <si>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</si>
  <si>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</si>
  <si>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</si>
  <si>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</si>
  <si>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</si>
  <si>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</si>
  <si>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</si>
  <si>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</si>
  <si>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</si>
  <si>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</si>
  <si>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</si>
  <si>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</si>
  <si>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</si>
  <si>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</si>
  <si>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</si>
  <si>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</si>
  <si>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</si>
  <si>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</si>
  <si>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</si>
  <si>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</si>
  <si>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</si>
  <si>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</si>
  <si>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</si>
  <si>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</si>
  <si>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</si>
  <si>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</si>
  <si>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</si>
  <si>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</si>
  <si>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</si>
  <si>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</si>
  <si>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</si>
  <si>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</si>
  <si>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</si>
  <si>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</si>
  <si>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</si>
  <si>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</si>
  <si>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</si>
  <si>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</si>
  <si>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</si>
  <si>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</si>
  <si>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</si>
  <si>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</si>
  <si>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</si>
  <si>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</si>
  <si>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</si>
  <si>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</si>
  <si>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</si>
  <si>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</si>
  <si>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</si>
  <si>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</si>
  <si>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</si>
  <si>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</si>
  <si>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</si>
  <si>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</si>
  <si>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</si>
  <si>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</si>
  <si>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</si>
  <si>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</si>
  <si>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</si>
  <si>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</si>
  <si>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</si>
  <si>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</si>
  <si>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</si>
  <si>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</si>
  <si>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</si>
  <si>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</si>
  <si>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</si>
  <si>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</si>
  <si>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</si>
  <si>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</si>
  <si>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</si>
  <si>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</si>
  <si>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</si>
  <si>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</si>
  <si>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</si>
  <si>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</si>
  <si>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</si>
  <si>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</si>
  <si>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</si>
  <si>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</si>
  <si>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</si>
  <si>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</si>
  <si>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</si>
  <si>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</si>
  <si>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</si>
  <si>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</si>
  <si>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</si>
  <si>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</si>
  <si>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</si>
  <si>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</si>
  <si>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</si>
  <si>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</si>
  <si>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</si>
  <si>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</si>
  <si>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</si>
  <si>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</si>
  <si>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</si>
  <si>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</si>
  <si>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</si>
  <si>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</si>
  <si>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</si>
  <si>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</si>
  <si>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</si>
  <si>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</si>
  <si>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</si>
  <si>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</si>
  <si>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</si>
  <si>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</si>
  <si>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</si>
  <si>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</si>
  <si>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</si>
  <si>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</si>
  <si>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</si>
  <si>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</si>
  <si>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</si>
  <si>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</si>
  <si>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</si>
  <si>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</si>
  <si>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</si>
  <si>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</si>
  <si>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</si>
  <si>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</si>
  <si>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</si>
  <si>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</si>
  <si>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</si>
  <si>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</si>
  <si>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</si>
  <si>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</si>
  <si>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</si>
  <si>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</si>
  <si>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</si>
  <si>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</si>
  <si>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</si>
  <si>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</si>
  <si>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</si>
  <si>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</si>
  <si>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</si>
  <si>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</si>
  <si>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</si>
  <si>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</si>
  <si>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</si>
  <si>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</si>
  <si>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</si>
  <si>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</si>
  <si>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</si>
  <si>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</si>
  <si>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</si>
  <si>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</si>
  <si>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</si>
  <si>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</si>
  <si>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</si>
  <si>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</si>
  <si>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</si>
  <si>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</si>
  <si>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</si>
  <si>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</si>
  <si>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</si>
  <si>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</si>
  <si>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</si>
  <si>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</si>
  <si>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</si>
  <si>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</si>
  <si>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</si>
  <si>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</si>
  <si>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</si>
  <si>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</si>
  <si>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</si>
  <si>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</si>
  <si>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</si>
  <si>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</si>
  <si>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</si>
  <si>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</si>
  <si>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</si>
  <si>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</si>
  <si>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</si>
  <si>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</si>
  <si>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</si>
  <si>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</si>
  <si>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</si>
  <si>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</si>
  <si>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</si>
  <si>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</si>
  <si>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</si>
  <si>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</si>
  <si>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</si>
  <si>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</si>
  <si>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</si>
  <si>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</si>
  <si>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</si>
  <si>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</si>
  <si>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</si>
  <si>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</si>
  <si>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</si>
  <si>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</si>
  <si>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</si>
  <si>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</si>
  <si>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</si>
  <si>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</si>
  <si>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</si>
  <si>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</si>
  <si>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</si>
  <si>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</si>
  <si>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</si>
  <si>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</si>
  <si>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</si>
  <si>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</si>
  <si>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</si>
  <si>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</si>
  <si>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</si>
  <si>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</si>
  <si>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</si>
  <si>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</si>
  <si>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</si>
  <si>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</si>
  <si>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</si>
  <si>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</si>
  <si>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</si>
  <si>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</si>
  <si>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</si>
  <si>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</si>
  <si>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</si>
  <si>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</si>
  <si>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</si>
  <si>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</si>
  <si>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</si>
  <si>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</si>
  <si>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</si>
  <si>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</si>
  <si>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</si>
  <si>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</si>
  <si>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</si>
  <si>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</si>
  <si>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</si>
  <si>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</si>
  <si>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</si>
  <si>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</si>
  <si>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</si>
  <si>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</si>
  <si>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</si>
  <si>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</si>
  <si>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</si>
  <si>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</si>
  <si>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</si>
  <si>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</si>
  <si>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</si>
  <si>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</si>
  <si>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</si>
  <si>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</si>
  <si>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</si>
  <si>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</si>
  <si>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</si>
  <si>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</si>
  <si>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</si>
  <si>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</si>
  <si>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</si>
  <si>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</si>
  <si>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</si>
  <si>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</si>
  <si>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</si>
  <si>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</si>
  <si>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</si>
  <si>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</si>
  <si>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</si>
  <si>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</si>
  <si>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</si>
  <si>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</si>
  <si>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</si>
  <si>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</si>
  <si>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</si>
  <si>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</si>
  <si>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</si>
  <si>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</si>
  <si>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</si>
  <si>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</si>
  <si>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</si>
  <si>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</si>
  <si>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</si>
  <si>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</si>
  <si>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</si>
  <si>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</si>
  <si>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</si>
  <si>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</si>
  <si>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</si>
  <si>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</si>
  <si>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</si>
  <si>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</si>
  <si>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</si>
  <si>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</si>
  <si>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</si>
  <si>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</si>
  <si>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</si>
  <si>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</si>
  <si>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</si>
  <si>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</si>
  <si>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</si>
  <si>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</si>
  <si>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</si>
  <si>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</si>
  <si>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</si>
  <si>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</si>
  <si>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</si>
  <si>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</si>
  <si>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</si>
  <si>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</si>
  <si>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</si>
  <si>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</si>
  <si>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</si>
  <si>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</si>
  <si>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</si>
  <si>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</si>
  <si>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</si>
  <si>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</si>
  <si>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</si>
  <si>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</si>
  <si>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</si>
  <si>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</si>
  <si>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</si>
  <si>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</si>
  <si>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</si>
  <si>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</si>
  <si>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</si>
  <si>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</si>
  <si>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</si>
  <si>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</si>
  <si>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</si>
  <si>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</si>
  <si>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</si>
  <si>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</si>
  <si>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</si>
  <si>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</si>
  <si>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</si>
  <si>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</si>
  <si>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</si>
  <si>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</si>
  <si>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</si>
  <si>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</si>
  <si>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</si>
  <si>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</si>
  <si>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</si>
  <si>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</si>
  <si>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</si>
  <si>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</si>
  <si>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</si>
  <si>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</si>
  <si>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</si>
  <si>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</si>
  <si>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</si>
  <si>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</si>
  <si>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</si>
  <si>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</si>
  <si>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</si>
  <si>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</si>
  <si>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</si>
  <si>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</si>
  <si>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</si>
  <si>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</si>
  <si>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</si>
  <si>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</si>
  <si>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</si>
  <si>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</si>
  <si>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</si>
  <si>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</si>
  <si>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</si>
  <si>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</si>
  <si>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</si>
  <si>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</si>
  <si>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</si>
  <si>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</si>
  <si>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</si>
  <si>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</si>
  <si>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</si>
  <si>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</si>
  <si>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</si>
  <si>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</si>
  <si>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</si>
  <si>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</si>
  <si>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</si>
  <si>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</si>
  <si>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</si>
  <si>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</si>
  <si>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</si>
  <si>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</si>
  <si>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</si>
  <si>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</si>
  <si>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</si>
  <si>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</si>
  <si>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</si>
  <si>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</si>
  <si>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</si>
  <si>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</si>
  <si>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</si>
  <si>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</si>
  <si>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</si>
  <si>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</si>
  <si>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</si>
  <si>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</si>
  <si>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</si>
  <si>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</si>
  <si>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</si>
  <si>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</si>
  <si>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</si>
  <si>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</si>
  <si>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</si>
  <si>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</si>
  <si>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</si>
  <si>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</si>
  <si>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</si>
  <si>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</si>
  <si>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</si>
  <si>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</si>
  <si>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</si>
  <si>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</si>
  <si>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</si>
  <si>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</si>
  <si>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</si>
  <si>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</si>
  <si>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</si>
  <si>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</si>
  <si>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</si>
  <si>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</si>
  <si>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</si>
  <si>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</si>
  <si>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</si>
  <si>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</si>
  <si>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</si>
  <si>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</si>
  <si>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</si>
  <si>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</si>
  <si>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</si>
  <si>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</si>
  <si>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</si>
  <si>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</si>
  <si>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</si>
  <si>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</si>
  <si>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</si>
  <si>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</si>
  <si>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</si>
  <si>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</si>
  <si>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</si>
  <si>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</si>
  <si>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</si>
  <si>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</si>
  <si>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</si>
  <si>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</si>
  <si>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</si>
  <si>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</si>
  <si>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</si>
  <si>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</si>
  <si>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</si>
  <si>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</si>
  <si>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</si>
  <si>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</si>
  <si>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</si>
  <si>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</si>
  <si>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</si>
  <si>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</si>
  <si>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</si>
  <si>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</si>
  <si>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</si>
  <si>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</si>
  <si>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</si>
  <si>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</si>
  <si>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</si>
  <si>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</si>
  <si>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</si>
  <si>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</si>
  <si>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</si>
  <si>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</si>
  <si>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</si>
  <si>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</si>
  <si>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</si>
  <si>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</si>
  <si>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</si>
  <si>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</si>
  <si>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</si>
  <si>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</si>
  <si>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</si>
  <si>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</si>
  <si>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</si>
  <si>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</si>
  <si>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</si>
  <si>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</si>
  <si>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</si>
  <si>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</si>
  <si>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</si>
  <si>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</si>
  <si>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</si>
  <si>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</si>
  <si>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</si>
  <si>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</si>
  <si>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</si>
  <si>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</si>
  <si>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</si>
  <si>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</si>
  <si>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</si>
  <si>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</si>
  <si>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</si>
  <si>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</si>
  <si>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</si>
  <si>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</si>
  <si>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</si>
  <si>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</si>
  <si>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</si>
  <si>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</si>
  <si>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</si>
  <si>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</si>
  <si>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</si>
  <si>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</si>
  <si>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</si>
  <si>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</si>
  <si>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</si>
  <si>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</si>
  <si>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</si>
  <si>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</si>
  <si>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</si>
  <si>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</si>
  <si>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</si>
  <si>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</si>
  <si>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</si>
  <si>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</si>
  <si>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</si>
  <si>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</si>
  <si>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</si>
  <si>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</si>
  <si>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</si>
  <si>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</si>
  <si>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</si>
  <si>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</si>
  <si>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</si>
  <si>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</si>
  <si>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</si>
  <si>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</si>
  <si>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</si>
  <si>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</si>
  <si>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</si>
  <si>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</si>
  <si>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</si>
  <si>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</si>
  <si>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</si>
  <si>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</si>
  <si>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</si>
  <si>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</si>
  <si>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</si>
  <si>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</si>
  <si>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</si>
  <si>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</si>
  <si>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</si>
  <si>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</si>
  <si>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</si>
  <si>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</si>
  <si>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</si>
  <si>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</si>
  <si>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</si>
  <si>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</si>
  <si>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</si>
  <si>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</si>
  <si>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</si>
  <si>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</si>
  <si>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</si>
  <si>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</si>
  <si>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</si>
  <si>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</si>
  <si>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</si>
  <si>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</si>
  <si>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</si>
  <si>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</si>
  <si>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</si>
  <si>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</si>
  <si>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</si>
  <si>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</si>
  <si>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</si>
  <si>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</si>
  <si>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</si>
  <si>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</si>
  <si>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</si>
  <si>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</si>
  <si>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</si>
  <si>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</si>
  <si>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</si>
  <si>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</si>
  <si>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</si>
  <si>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</si>
  <si>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</si>
  <si>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</si>
  <si>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</si>
  <si>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</si>
  <si>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</si>
  <si>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</si>
  <si>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</si>
  <si>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</si>
  <si>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</si>
  <si>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</si>
  <si>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</si>
  <si>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</si>
  <si>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</si>
  <si>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</si>
  <si>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</si>
  <si>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</si>
  <si>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</si>
  <si>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</si>
  <si>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</si>
  <si>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</si>
  <si>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</si>
  <si>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</si>
  <si>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</si>
  <si>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</si>
  <si>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</si>
  <si>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</si>
  <si>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</si>
  <si>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</si>
  <si>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</si>
  <si>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</si>
  <si>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</si>
  <si>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</si>
  <si>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</si>
  <si>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</si>
  <si>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</si>
  <si>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</si>
  <si>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</si>
  <si>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</si>
  <si>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</si>
  <si>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</si>
  <si>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</si>
  <si>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</si>
  <si>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</si>
  <si>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</si>
  <si>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</si>
  <si>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</si>
  <si>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</si>
  <si>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</si>
  <si>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</si>
  <si>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</si>
  <si>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</si>
  <si>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</si>
  <si>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</si>
  <si>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</si>
  <si>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</si>
  <si>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</si>
  <si>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</si>
  <si>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</si>
  <si>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</si>
  <si>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</si>
  <si>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</si>
  <si>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</si>
  <si>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</si>
  <si>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</si>
  <si>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</si>
  <si>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</si>
  <si>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</si>
  <si>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</si>
  <si>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</si>
  <si>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</si>
  <si>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</si>
  <si>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</si>
  <si>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</si>
  <si>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</si>
  <si>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</si>
  <si>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</si>
  <si>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</si>
  <si>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</si>
  <si>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</si>
  <si>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</si>
  <si>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</si>
  <si>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</si>
  <si>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</si>
  <si>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</si>
  <si>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</si>
  <si>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</si>
  <si>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</si>
  <si>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</si>
  <si>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</si>
  <si>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</si>
  <si>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</si>
  <si>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</si>
  <si>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</si>
  <si>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</si>
  <si>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</si>
  <si>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</si>
  <si>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</si>
  <si>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</si>
  <si>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</si>
  <si>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</si>
  <si>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</si>
  <si>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</si>
  <si>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</si>
  <si>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</si>
  <si>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</si>
  <si>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</si>
  <si>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</si>
  <si>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</si>
  <si>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</si>
  <si>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</si>
  <si>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</si>
  <si>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</si>
  <si>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</si>
  <si>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</si>
  <si>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</si>
  <si>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</si>
  <si>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</si>
  <si>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</si>
  <si>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</si>
  <si>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</si>
  <si>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</si>
  <si>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</si>
  <si>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</si>
  <si>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</si>
  <si>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</si>
  <si>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</si>
  <si>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</si>
  <si>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</si>
  <si>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</si>
  <si>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</si>
  <si>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</si>
  <si>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</si>
  <si>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</si>
  <si>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</si>
  <si>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</si>
  <si>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</si>
  <si>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</si>
  <si>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</si>
  <si>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</si>
  <si>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</si>
  <si>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</si>
  <si>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</si>
  <si>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</si>
  <si>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</si>
  <si>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</si>
  <si>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</si>
  <si>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</si>
  <si>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</si>
  <si>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</si>
  <si>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</si>
  <si>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</si>
  <si>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</si>
  <si>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</si>
  <si>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</si>
  <si>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</si>
  <si>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</si>
  <si>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</si>
  <si>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</si>
  <si>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</si>
  <si>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</si>
  <si>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</si>
  <si>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</si>
  <si>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</si>
  <si>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</si>
  <si>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</si>
  <si>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</si>
  <si>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</si>
  <si>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</si>
  <si>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</si>
  <si>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</si>
  <si>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</si>
  <si>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</si>
  <si>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</si>
  <si>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</si>
  <si>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</si>
  <si>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</si>
  <si>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</si>
  <si>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</si>
  <si>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</si>
  <si>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</si>
  <si>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</si>
  <si>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</si>
  <si>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</si>
  <si>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</si>
  <si>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</si>
  <si>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</si>
  <si>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</si>
  <si>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</si>
  <si>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</si>
  <si>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</si>
  <si>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</si>
  <si>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</si>
  <si>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</si>
  <si>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</si>
  <si>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</si>
  <si>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</si>
  <si>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</si>
  <si>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</si>
  <si>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</si>
  <si>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</si>
  <si>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</si>
  <si>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</si>
  <si>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</si>
  <si>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</si>
  <si>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</si>
  <si>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</si>
  <si>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</si>
  <si>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</si>
  <si>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</si>
  <si>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</si>
  <si>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</si>
  <si>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</si>
  <si>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</si>
  <si>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</si>
  <si>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</si>
  <si>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</si>
  <si>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</si>
  <si>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</si>
  <si>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</si>
  <si>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</si>
  <si>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</si>
  <si>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</si>
  <si>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</si>
  <si>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</si>
  <si>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</si>
  <si>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</si>
  <si>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</si>
  <si>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</si>
  <si>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</si>
  <si>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</si>
  <si>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</si>
  <si>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</si>
  <si>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</si>
  <si>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</si>
  <si>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</si>
  <si>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</si>
  <si>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</si>
  <si>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</si>
  <si>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</si>
  <si>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</si>
  <si>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</si>
  <si>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</si>
  <si>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</si>
  <si>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</si>
  <si>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</si>
  <si>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</si>
  <si>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</si>
  <si>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</si>
  <si>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</si>
  <si>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</si>
  <si>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</si>
  <si>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</si>
  <si>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</si>
  <si>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</si>
  <si>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</si>
  <si>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</si>
  <si>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</si>
  <si>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</si>
  <si>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</si>
  <si>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</si>
  <si>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</si>
  <si>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</si>
  <si>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</si>
  <si>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</si>
  <si>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</si>
  <si>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</si>
  <si>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</si>
  <si>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</si>
  <si>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</si>
  <si>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</si>
  <si>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</si>
  <si>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</si>
  <si>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</si>
  <si>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</si>
  <si>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</si>
  <si>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</si>
  <si>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</si>
  <si>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</si>
  <si>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</si>
  <si>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</si>
  <si>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</si>
  <si>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</si>
  <si>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</si>
  <si>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</si>
  <si>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</si>
  <si>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</si>
  <si>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</si>
  <si>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</si>
  <si>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</si>
  <si>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</si>
  <si>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</si>
  <si>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</si>
  <si>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</si>
  <si>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</si>
  <si>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</si>
  <si>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</si>
  <si>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</si>
  <si>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</si>
  <si>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</si>
  <si>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</si>
  <si>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</si>
  <si>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</si>
  <si>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</si>
  <si>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</si>
  <si>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</si>
  <si>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</si>
  <si>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</si>
  <si>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</si>
  <si>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</si>
  <si>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</si>
  <si>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</si>
  <si>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</si>
  <si>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</si>
  <si>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</si>
  <si>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</si>
  <si>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</si>
  <si>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</si>
  <si>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</si>
  <si>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</si>
  <si>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</si>
  <si>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</si>
  <si>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</si>
  <si>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</si>
  <si>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</si>
  <si>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</si>
  <si>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</si>
  <si>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</si>
  <si>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</si>
  <si>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</si>
  <si>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</si>
  <si>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</si>
  <si>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</si>
  <si>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</si>
  <si>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</si>
  <si>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</si>
  <si>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</si>
  <si>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</si>
  <si>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</si>
  <si>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</si>
  <si>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</si>
  <si>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</si>
  <si>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</si>
  <si>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</si>
  <si>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</si>
  <si>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</si>
  <si>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</si>
  <si>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</si>
  <si>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</si>
  <si>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</si>
  <si>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</si>
  <si>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</si>
  <si>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</si>
  <si>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</si>
  <si>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</si>
  <si>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</si>
  <si>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</si>
  <si>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</si>
  <si>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</si>
  <si>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</si>
  <si>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</si>
  <si>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</si>
  <si>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</si>
  <si>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</si>
  <si>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</si>
  <si>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</si>
  <si>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</si>
  <si>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</si>
  <si>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</si>
  <si>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</si>
  <si>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</si>
  <si>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</si>
  <si>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</si>
  <si>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</si>
  <si>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</si>
  <si>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</si>
  <si>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</si>
  <si>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</si>
  <si>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</si>
  <si>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</si>
  <si>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</si>
  <si>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</si>
  <si>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</si>
  <si>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</si>
  <si>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</si>
  <si>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</si>
  <si>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</si>
  <si>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</si>
  <si>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</si>
  <si>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</si>
  <si>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</si>
  <si>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</si>
  <si>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</si>
  <si>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</si>
  <si>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</si>
  <si>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</si>
  <si>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</si>
  <si>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</si>
  <si>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</si>
  <si>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</si>
  <si>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</si>
  <si>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</si>
  <si>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</si>
  <si>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</si>
  <si>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</si>
  <si>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</si>
  <si>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</si>
  <si>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</si>
  <si>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</si>
  <si>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</si>
  <si>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</si>
  <si>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</si>
  <si>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</si>
  <si>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</si>
  <si>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</si>
  <si>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</si>
  <si>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</si>
  <si>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</si>
  <si>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</si>
  <si>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</si>
  <si>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</si>
  <si>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</si>
  <si>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</si>
  <si>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</si>
  <si>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</si>
  <si>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</si>
  <si>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</si>
  <si>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</si>
  <si>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</si>
  <si>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</si>
  <si>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</si>
  <si>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</si>
  <si>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</si>
  <si>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</si>
  <si>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</si>
  <si>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</si>
  <si>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</si>
  <si>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</si>
  <si>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</si>
  <si>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</si>
  <si>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</si>
  <si>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</si>
  <si>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</si>
  <si>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</si>
  <si>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</si>
  <si>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</si>
  <si>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</si>
  <si>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</si>
  <si>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</si>
  <si>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</si>
  <si>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</si>
  <si>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</si>
  <si>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</si>
  <si>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</si>
  <si>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</si>
  <si>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</si>
  <si>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</si>
  <si>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</si>
  <si>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</si>
  <si>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</si>
  <si>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</si>
  <si>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</si>
  <si>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</si>
  <si>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</si>
  <si>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</si>
  <si>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</si>
  <si>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</si>
  <si>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</si>
  <si>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</si>
  <si>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</si>
  <si>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</si>
  <si>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</si>
  <si>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</si>
  <si>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</si>
  <si>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</si>
  <si>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</si>
  <si>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</si>
  <si>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</si>
  <si>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</si>
  <si>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</si>
  <si>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</si>
  <si>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</si>
  <si>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</si>
  <si>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</si>
  <si>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</si>
  <si>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</si>
  <si>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</si>
  <si>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</si>
  <si>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</si>
  <si>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</si>
  <si>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</si>
  <si>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</si>
  <si>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</si>
  <si>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</si>
  <si>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</si>
  <si>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</si>
  <si>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</si>
  <si>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</si>
  <si>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</si>
  <si>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</si>
  <si>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</si>
  <si>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</si>
  <si>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</si>
  <si>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</si>
  <si>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</si>
  <si>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</si>
  <si>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</si>
  <si>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</si>
  <si>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</si>
  <si>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</si>
  <si>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</si>
  <si>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</si>
  <si>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</si>
  <si>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</si>
  <si>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</si>
  <si>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</si>
  <si>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</si>
  <si>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</si>
  <si>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</si>
  <si>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</si>
  <si>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</si>
  <si>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</si>
  <si>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</si>
  <si>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</si>
  <si>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</si>
  <si>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</si>
  <si>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</si>
  <si>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</si>
  <si>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</si>
  <si>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</si>
  <si>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</si>
  <si>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</si>
  <si>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</si>
  <si>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</si>
  <si>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</si>
  <si>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</si>
  <si>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</si>
  <si>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</si>
  <si>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</si>
  <si>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</si>
  <si>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</si>
  <si>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</si>
  <si>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</si>
  <si>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</si>
  <si>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</si>
  <si>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</si>
  <si>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</si>
  <si>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</si>
  <si>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</si>
  <si>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</si>
  <si>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</si>
  <si>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</si>
  <si>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</si>
  <si>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</si>
  <si>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</si>
  <si>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</si>
  <si>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</si>
  <si>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</si>
  <si>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</si>
  <si>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</si>
  <si>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</si>
  <si>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</si>
  <si>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</si>
  <si>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</si>
  <si>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</si>
  <si>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</si>
  <si>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</si>
  <si>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</si>
  <si>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</si>
  <si>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</si>
  <si>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</si>
  <si>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</si>
  <si>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</si>
  <si>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</si>
  <si>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</si>
  <si>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</si>
  <si>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</si>
  <si>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</si>
  <si>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</si>
  <si>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</si>
  <si>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</si>
  <si>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</si>
  <si>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</si>
  <si>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</si>
  <si>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</si>
  <si>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</si>
  <si>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</si>
  <si>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</si>
  <si>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</si>
  <si>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</si>
  <si>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</si>
  <si>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</si>
  <si>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</si>
  <si>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</si>
  <si>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</si>
  <si>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</si>
  <si>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</si>
  <si>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</si>
  <si>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</si>
  <si>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</si>
  <si>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</si>
  <si>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</si>
  <si>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</si>
  <si>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</si>
  <si>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</si>
  <si>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</si>
  <si>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</si>
  <si>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</si>
  <si>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</si>
  <si>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</si>
  <si>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</si>
  <si>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</si>
  <si>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</si>
  <si>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</si>
  <si>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</si>
  <si>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</si>
  <si>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</si>
  <si>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</si>
  <si>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</si>
  <si>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</si>
  <si>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</si>
  <si>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</si>
  <si>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</si>
  <si>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</si>
  <si>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</si>
  <si>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</si>
  <si>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</si>
  <si>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</si>
  <si>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</si>
  <si>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</si>
  <si>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</si>
  <si>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</si>
  <si>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</si>
  <si>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</si>
  <si>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</si>
  <si>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</si>
  <si>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</si>
  <si>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</si>
  <si>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</si>
  <si>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</si>
  <si>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</si>
  <si>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</si>
  <si>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</si>
  <si>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</si>
  <si>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</si>
  <si>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</si>
  <si>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</si>
  <si>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</si>
  <si>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</si>
  <si>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</si>
  <si>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</si>
  <si>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</si>
  <si>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</si>
  <si>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</si>
  <si>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</si>
  <si>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</si>
  <si>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</si>
  <si>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</si>
  <si>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</si>
  <si>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</si>
  <si>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</si>
  <si>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</si>
  <si>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</si>
  <si>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</si>
  <si>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</si>
  <si>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</si>
  <si>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</si>
  <si>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</si>
  <si>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</si>
  <si>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</si>
  <si>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</si>
  <si>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</si>
  <si>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</si>
  <si>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</si>
  <si>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</si>
  <si>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</si>
  <si>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</si>
  <si>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</si>
  <si>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</si>
  <si>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</si>
  <si>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</si>
  <si>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</si>
  <si>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</si>
  <si>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</si>
  <si>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</si>
  <si>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</si>
  <si>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</si>
  <si>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</si>
  <si>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</si>
  <si>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</si>
  <si>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</si>
  <si>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</si>
  <si>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</si>
  <si>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</si>
  <si>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</si>
  <si>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</si>
  <si>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</si>
  <si>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</si>
  <si>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</si>
  <si>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</si>
  <si>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</si>
  <si>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</si>
  <si>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</si>
  <si>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</si>
  <si>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</si>
  <si>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</si>
  <si>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</si>
  <si>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</si>
  <si>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</si>
  <si>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</si>
  <si>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</si>
  <si>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</si>
  <si>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</si>
  <si>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</si>
  <si>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</si>
  <si>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</si>
  <si>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</si>
  <si>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</si>
  <si>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</si>
  <si>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</si>
  <si>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</si>
  <si>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</si>
  <si>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</si>
  <si>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</si>
  <si>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</si>
  <si>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</si>
  <si>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</si>
  <si>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</si>
  <si>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</si>
  <si>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</si>
  <si>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</si>
  <si>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</si>
  <si>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</si>
  <si>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</si>
  <si>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</si>
  <si>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</si>
  <si>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</si>
  <si>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</si>
  <si>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</si>
  <si>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</si>
  <si>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</si>
  <si>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</si>
  <si>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</si>
  <si>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</si>
  <si>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</si>
  <si>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</si>
  <si>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</si>
  <si>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</si>
  <si>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</si>
  <si>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</si>
  <si>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</si>
  <si>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</si>
  <si>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</si>
  <si>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</si>
  <si>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</si>
  <si>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</si>
  <si>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</si>
  <si>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</si>
  <si>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</si>
  <si>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</si>
  <si>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</si>
  <si>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</si>
  <si>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</si>
  <si>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</si>
  <si>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</si>
  <si>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</si>
  <si>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</si>
  <si>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</si>
  <si>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</si>
  <si>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</si>
  <si>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</si>
  <si>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</si>
  <si>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</si>
  <si>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</si>
  <si>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</si>
  <si>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</si>
  <si>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</si>
  <si>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</si>
  <si>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</si>
  <si>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</si>
  <si>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</si>
  <si>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</si>
  <si>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</si>
  <si>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</si>
  <si>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</si>
  <si>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</si>
  <si>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</si>
  <si>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</si>
  <si>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</si>
  <si>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</si>
  <si>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</si>
  <si>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</si>
  <si>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</si>
  <si>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</si>
  <si>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</si>
  <si>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</si>
  <si>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</si>
  <si>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</si>
  <si>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</si>
  <si>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</si>
  <si>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</si>
  <si>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</si>
  <si>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</si>
  <si>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</si>
  <si>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</si>
  <si>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</si>
  <si>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</si>
  <si>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</si>
  <si>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</si>
  <si>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</si>
  <si>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</si>
  <si>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</si>
  <si>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</si>
  <si>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</si>
  <si>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</si>
  <si>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</si>
  <si>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</si>
  <si>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</si>
  <si>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</si>
  <si>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</si>
  <si>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</si>
  <si>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</si>
  <si>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</si>
  <si>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</si>
  <si>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</si>
  <si>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</si>
  <si>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</si>
  <si>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</si>
  <si>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</si>
  <si>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</si>
  <si>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</si>
  <si>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</si>
  <si>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</si>
  <si>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</si>
  <si>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</si>
  <si>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</si>
  <si>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</si>
  <si>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</si>
  <si>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</si>
  <si>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</si>
  <si>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</si>
  <si>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</si>
  <si>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</si>
  <si>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</si>
  <si>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</si>
  <si>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</si>
  <si>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</si>
  <si>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</si>
  <si>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</si>
  <si>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</si>
  <si>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</si>
  <si>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</si>
  <si>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</si>
  <si>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</si>
  <si>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</si>
  <si>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</si>
  <si>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</si>
  <si>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</si>
  <si>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</si>
  <si>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</si>
  <si>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</si>
  <si>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</si>
  <si>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</si>
  <si>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</si>
  <si>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</si>
  <si>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</si>
  <si>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</si>
  <si>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</si>
  <si>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</si>
  <si>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</si>
  <si>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</si>
  <si>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</si>
  <si>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</si>
  <si>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</si>
  <si>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</si>
  <si>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</si>
  <si>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</si>
  <si>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</si>
  <si>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</si>
  <si>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</si>
  <si>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</si>
  <si>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</si>
  <si>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</si>
  <si>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</si>
  <si>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</si>
  <si>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</si>
  <si>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</si>
  <si>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</si>
  <si>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</si>
  <si>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</si>
  <si>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</si>
  <si>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</si>
  <si>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</si>
  <si>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</si>
  <si>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</si>
  <si>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</si>
  <si>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</si>
  <si>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</si>
  <si>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</si>
  <si>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</si>
  <si>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</si>
  <si>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</si>
  <si>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</si>
  <si>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</si>
  <si>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</si>
  <si>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</si>
  <si>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</si>
  <si>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</si>
  <si>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</si>
  <si>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</si>
  <si>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</si>
  <si>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</si>
  <si>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</si>
  <si>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</si>
  <si>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</si>
  <si>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</si>
  <si>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</si>
  <si>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</si>
  <si>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</si>
  <si>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</si>
  <si>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</si>
  <si>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</si>
  <si>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</si>
  <si>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</si>
  <si>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</si>
  <si>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</si>
  <si>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</si>
  <si>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</si>
  <si>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</si>
  <si>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</si>
  <si>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</si>
  <si>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</si>
  <si>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</si>
  <si>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</si>
  <si>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</si>
  <si>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</si>
  <si>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</si>
  <si>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</si>
  <si>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</si>
  <si>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</si>
  <si>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</si>
  <si>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</si>
  <si>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</si>
  <si>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</si>
  <si>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</si>
  <si>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</si>
  <si>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</si>
  <si>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</si>
  <si>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</si>
  <si>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</si>
  <si>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</si>
  <si>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</si>
  <si>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</si>
  <si>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</si>
  <si>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</si>
  <si>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</si>
  <si>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</si>
  <si>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</si>
  <si>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</si>
  <si>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</si>
  <si>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</si>
  <si>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</si>
  <si>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</si>
  <si>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</si>
  <si>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</si>
  <si>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</si>
  <si>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</si>
  <si>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</si>
  <si>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</si>
  <si>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</si>
  <si>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</si>
  <si>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</si>
  <si>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</si>
  <si>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</si>
  <si>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</si>
  <si>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</si>
  <si>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</si>
  <si>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</si>
  <si>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</si>
  <si>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</si>
  <si>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</si>
  <si>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</si>
  <si>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</si>
  <si>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</si>
  <si>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</si>
  <si>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</si>
  <si>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</si>
  <si>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</si>
  <si>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</si>
  <si>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</si>
  <si>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</si>
  <si>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</si>
  <si>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</si>
  <si>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</si>
  <si>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</si>
  <si>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</si>
  <si>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</si>
  <si>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</si>
  <si>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</si>
  <si>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</si>
  <si>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</si>
  <si>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</si>
  <si>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</si>
  <si>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</si>
  <si>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</si>
  <si>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</si>
  <si>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</si>
  <si>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</si>
  <si>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</si>
  <si>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</si>
  <si>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</si>
  <si>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</si>
  <si>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</si>
  <si>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</si>
  <si>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</si>
  <si>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</si>
  <si>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</si>
  <si>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</si>
  <si>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</si>
  <si>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</si>
  <si>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</si>
  <si>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</si>
  <si>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</si>
  <si>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</si>
  <si>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</si>
  <si>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</si>
  <si>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</si>
  <si>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</si>
  <si>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</si>
  <si>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</si>
  <si>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</si>
  <si>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</si>
  <si>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</si>
  <si>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</si>
  <si>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</si>
  <si>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</si>
  <si>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</si>
  <si>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</si>
  <si>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</si>
  <si>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</si>
  <si>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</si>
  <si>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</si>
  <si>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</si>
  <si>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</si>
  <si>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</si>
  <si>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</si>
  <si>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</si>
  <si>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</si>
  <si>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</si>
  <si>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</si>
  <si>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</si>
  <si>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</si>
  <si>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</si>
  <si>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</si>
  <si>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</si>
  <si>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</si>
  <si>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</si>
  <si>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</si>
  <si>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</si>
  <si>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</si>
  <si>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</si>
  <si>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</si>
  <si>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</si>
  <si>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</si>
  <si>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</si>
  <si>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</si>
  <si>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</si>
  <si>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</si>
  <si>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</si>
  <si>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</si>
  <si>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</si>
  <si>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</si>
  <si>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</si>
  <si>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</si>
  <si>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</si>
  <si>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</si>
  <si>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</si>
  <si>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</si>
  <si>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</si>
  <si>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</si>
  <si>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</si>
  <si>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</si>
  <si>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</si>
  <si>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</si>
  <si>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</si>
  <si>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</si>
  <si>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</si>
  <si>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</si>
  <si>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</si>
  <si>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</si>
  <si>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</si>
  <si>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</si>
  <si>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</si>
  <si>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</si>
  <si>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</si>
  <si>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</si>
  <si>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</si>
  <si>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</si>
  <si>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</si>
  <si>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</si>
  <si>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</si>
  <si>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</si>
  <si>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</si>
  <si>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</si>
  <si>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</si>
  <si>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</si>
  <si>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</si>
  <si>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</si>
  <si>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</si>
  <si>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</si>
  <si>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</si>
  <si>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</si>
  <si>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</si>
  <si>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</si>
  <si>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</si>
  <si>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</si>
  <si>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</si>
  <si>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</si>
  <si>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</si>
  <si>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</si>
  <si>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</si>
  <si>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</si>
  <si>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</si>
  <si>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</si>
  <si>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</si>
  <si>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</si>
  <si>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</si>
  <si>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</si>
  <si>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</si>
  <si>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</si>
  <si>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</si>
  <si>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</si>
  <si>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</si>
  <si>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</si>
  <si>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</si>
  <si>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</si>
  <si>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</si>
  <si>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</si>
  <si>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</si>
  <si>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</si>
  <si>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</si>
  <si>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</si>
  <si>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</si>
  <si>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</si>
  <si>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</si>
  <si>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</si>
  <si>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</si>
  <si>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</si>
  <si>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</si>
  <si>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</si>
  <si>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</si>
  <si>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</si>
  <si>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</si>
  <si>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</si>
  <si>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</si>
  <si>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</si>
  <si>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</si>
  <si>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</si>
  <si>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</si>
  <si>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</si>
  <si>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</si>
  <si>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</si>
  <si>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</si>
  <si>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</si>
  <si>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</si>
  <si>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</si>
  <si>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</si>
  <si>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</si>
  <si>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</si>
  <si>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</si>
  <si>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</si>
  <si>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</si>
  <si>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</si>
  <si>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</si>
  <si>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</si>
  <si>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</si>
  <si>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</si>
  <si>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</si>
  <si>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</si>
  <si>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</si>
  <si>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</si>
  <si>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</si>
  <si>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</si>
  <si>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</si>
  <si>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</si>
  <si>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</si>
  <si>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</si>
  <si>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</si>
  <si>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</si>
  <si>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</si>
  <si>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</si>
  <si>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</si>
  <si>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</si>
  <si>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</si>
  <si>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</si>
  <si>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</si>
  <si>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</si>
  <si>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</si>
  <si>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</si>
  <si>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</si>
  <si>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</si>
  <si>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</si>
  <si>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</si>
  <si>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</si>
  <si>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</si>
  <si>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</si>
  <si>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</si>
  <si>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</si>
  <si>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</si>
  <si>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</si>
  <si>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</si>
  <si>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</si>
  <si>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</si>
  <si>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</si>
  <si>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</si>
  <si>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</si>
  <si>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</si>
  <si>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</si>
  <si>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</si>
  <si>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</si>
  <si>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</si>
  <si>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</si>
  <si>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</si>
  <si>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</si>
  <si>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</si>
  <si>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</si>
  <si>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</si>
  <si>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</si>
  <si>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</si>
  <si>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</si>
  <si>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</si>
  <si>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</si>
  <si>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</si>
  <si>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</si>
  <si>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</si>
  <si>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</si>
  <si>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</si>
  <si>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</si>
  <si>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</si>
  <si>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</si>
  <si>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</si>
  <si>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</si>
  <si>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</si>
  <si>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</si>
  <si>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</si>
  <si>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</si>
  <si>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</si>
  <si>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</si>
  <si>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</si>
  <si>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</si>
  <si>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</si>
  <si>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</si>
  <si>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</si>
  <si>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</si>
  <si>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</si>
  <si>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</si>
  <si>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</si>
  <si>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</si>
  <si>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</si>
  <si>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</si>
  <si>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</si>
  <si>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</si>
  <si>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</si>
  <si>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</si>
  <si>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</si>
  <si>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</si>
  <si>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</si>
  <si>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</si>
  <si>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</si>
  <si>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</si>
  <si>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</si>
  <si>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</si>
  <si>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</si>
  <si>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</si>
  <si>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</si>
  <si>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</si>
  <si>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</si>
  <si>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</si>
  <si>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</si>
  <si>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</si>
  <si>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</si>
  <si>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</si>
  <si>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</si>
  <si>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</si>
  <si>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</si>
  <si>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</si>
  <si>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</si>
  <si>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</si>
  <si>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</si>
  <si>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</si>
  <si>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</si>
  <si>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</si>
  <si>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</si>
  <si>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</si>
  <si>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</si>
  <si>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</si>
  <si>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</si>
  <si>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</si>
  <si>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</si>
  <si>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</si>
  <si>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</si>
  <si>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</si>
  <si>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</si>
  <si>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</si>
  <si>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</si>
  <si>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</si>
  <si>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</si>
  <si>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</si>
  <si>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</si>
  <si>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</si>
  <si>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</si>
  <si>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</si>
  <si>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</si>
  <si>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</si>
  <si>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</si>
  <si>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</si>
  <si>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</si>
  <si>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</si>
  <si>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</si>
  <si>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</si>
  <si>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</si>
  <si>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</si>
  <si>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</si>
  <si>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</si>
  <si>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</si>
  <si>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</si>
  <si>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</si>
  <si>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</si>
  <si>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</si>
  <si>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</si>
  <si>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</si>
  <si>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</si>
  <si>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</si>
  <si>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</si>
  <si>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</si>
  <si>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</si>
  <si>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</si>
  <si>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</si>
  <si>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</si>
  <si>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</si>
  <si>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</si>
  <si>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</si>
  <si>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</si>
  <si>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</si>
  <si>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</si>
  <si>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</si>
  <si>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</si>
  <si>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</si>
  <si>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</si>
  <si>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</si>
  <si>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</si>
  <si>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</si>
  <si>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</si>
  <si>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</si>
  <si>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</si>
  <si>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</si>
  <si>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</si>
  <si>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</si>
  <si>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</si>
  <si>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</si>
  <si>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</si>
  <si>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</si>
  <si>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</si>
  <si>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</si>
  <si>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</si>
  <si>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</si>
  <si>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</si>
  <si>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</si>
  <si>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</si>
  <si>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</si>
  <si>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</si>
  <si>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</si>
  <si>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</si>
  <si>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</si>
  <si>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</si>
  <si>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</si>
  <si>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</si>
  <si>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</si>
  <si>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</si>
  <si>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</si>
  <si>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</si>
  <si>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</si>
  <si>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</si>
  <si>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</si>
  <si>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</si>
  <si>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</si>
  <si>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</si>
  <si>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</si>
  <si>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</si>
  <si>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</si>
  <si>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</si>
  <si>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</si>
  <si>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</si>
  <si>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</si>
  <si>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</si>
  <si>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</si>
  <si>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</si>
  <si>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</si>
  <si>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</si>
  <si>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</si>
  <si>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</si>
  <si>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</si>
  <si>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</si>
  <si>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</si>
  <si>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</si>
  <si>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</si>
  <si>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</si>
  <si>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</si>
  <si>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</si>
  <si>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</si>
  <si>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</si>
  <si>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</si>
  <si>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</si>
  <si>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</si>
  <si>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</si>
  <si>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</si>
  <si>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</si>
  <si>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</si>
  <si>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</si>
  <si>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</si>
  <si>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</si>
  <si>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</si>
  <si>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</si>
  <si>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</si>
  <si>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</si>
  <si>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</si>
  <si>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</si>
  <si>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</si>
  <si>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</si>
  <si>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</si>
  <si>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</si>
  <si>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</si>
  <si>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</si>
  <si>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</si>
  <si>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</si>
  <si>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</si>
  <si>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</si>
  <si>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</si>
  <si>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</si>
  <si>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</si>
  <si>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</si>
  <si>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</si>
  <si>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</si>
  <si>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</si>
  <si>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</si>
  <si>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</si>
  <si>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</si>
  <si>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</si>
  <si>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</si>
  <si>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</si>
  <si>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</si>
  <si>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</si>
  <si>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</si>
  <si>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</si>
  <si>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</si>
  <si>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</si>
  <si>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</si>
  <si>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</si>
  <si>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</si>
  <si>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</si>
  <si>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</si>
  <si>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</si>
  <si>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</si>
  <si>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</si>
  <si>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</si>
  <si>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</si>
  <si>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</si>
  <si>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</si>
  <si>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</si>
  <si>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</si>
  <si>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</si>
  <si>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</si>
  <si>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</si>
  <si>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</si>
  <si>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</si>
  <si>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</si>
  <si>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</si>
  <si>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</si>
  <si>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</si>
  <si>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</si>
  <si>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</si>
  <si>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</si>
  <si>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</si>
  <si>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</si>
  <si>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</si>
  <si>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</si>
  <si>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</si>
  <si>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</si>
  <si>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</si>
  <si>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</si>
  <si>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</si>
  <si>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</si>
  <si>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</si>
  <si>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</si>
  <si>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</si>
  <si>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</si>
  <si>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</si>
  <si>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</si>
  <si>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</si>
  <si>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</si>
  <si>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</si>
  <si>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</si>
  <si>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</si>
  <si>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</si>
  <si>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</si>
  <si>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</si>
  <si>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</si>
  <si>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</si>
  <si>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</si>
  <si>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</si>
  <si>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</si>
  <si>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</si>
  <si>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</si>
  <si>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</si>
  <si>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</si>
  <si>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</si>
  <si>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</si>
  <si>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</si>
  <si>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</si>
  <si>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</si>
  <si>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</si>
  <si>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</si>
  <si>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</si>
  <si>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</si>
  <si>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</si>
  <si>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</si>
  <si>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</si>
  <si>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</si>
  <si>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</si>
  <si>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</si>
  <si>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</si>
  <si>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</si>
  <si>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</si>
  <si>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</si>
  <si>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</si>
  <si>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</si>
  <si>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</si>
  <si>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</si>
  <si>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</si>
  <si>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</si>
  <si>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</si>
  <si>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</si>
  <si>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</si>
  <si>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</si>
  <si>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</si>
  <si>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</si>
  <si>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</si>
  <si>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</si>
  <si>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</si>
  <si>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</si>
  <si>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</si>
  <si>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</si>
  <si>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</si>
  <si>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</si>
  <si>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</si>
  <si>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</si>
  <si>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</si>
  <si>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</si>
  <si>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</si>
  <si>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</si>
  <si>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</si>
  <si>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</si>
  <si>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</si>
  <si>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</si>
  <si>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</si>
  <si>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</si>
  <si>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</si>
  <si>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</si>
  <si>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</si>
  <si>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</si>
  <si>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</si>
  <si>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</si>
  <si>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</si>
  <si>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</si>
  <si>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</si>
  <si>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</si>
  <si>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</si>
  <si>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</si>
  <si>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</si>
  <si>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</si>
  <si>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</si>
  <si>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</si>
  <si>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</si>
  <si>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</si>
  <si>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</si>
  <si>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</si>
  <si>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</si>
  <si>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</si>
  <si>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</si>
  <si>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</si>
  <si>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</si>
  <si>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</si>
  <si>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</si>
  <si>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</si>
  <si>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</si>
  <si>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</si>
  <si>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</si>
  <si>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</si>
  <si>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</si>
  <si>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</si>
  <si>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</si>
  <si>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</si>
  <si>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</si>
  <si>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</si>
  <si>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</si>
  <si>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</si>
  <si>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</si>
  <si>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</si>
  <si>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</si>
  <si>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</si>
  <si>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</si>
  <si>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</si>
  <si>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</si>
  <si>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</si>
  <si>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</si>
  <si>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</si>
  <si>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</si>
  <si>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</si>
  <si>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</si>
  <si>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</si>
  <si>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</si>
  <si>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</si>
  <si>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</si>
  <si>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</si>
  <si>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</si>
  <si>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</si>
  <si>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</si>
  <si>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</si>
  <si>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</si>
  <si>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</si>
  <si>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</si>
  <si>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</si>
  <si>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</si>
  <si>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</si>
  <si>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</si>
  <si>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</si>
  <si>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</si>
  <si>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</si>
  <si>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</si>
  <si>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</si>
  <si>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</si>
  <si>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</si>
  <si>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</si>
  <si>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</si>
  <si>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</si>
  <si>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</si>
  <si>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</si>
  <si>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</si>
  <si>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</si>
  <si>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</si>
  <si>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</si>
  <si>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</si>
  <si>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</si>
  <si>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</si>
  <si>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</si>
  <si>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</si>
  <si>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</si>
  <si>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</si>
  <si>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</si>
  <si>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</si>
  <si>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</si>
  <si>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</si>
  <si>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</si>
  <si>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</si>
  <si>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</si>
  <si>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</si>
  <si>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</si>
  <si>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</si>
  <si>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</si>
  <si>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</si>
  <si>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</si>
  <si>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</si>
  <si>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</si>
  <si>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</si>
  <si>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</si>
  <si>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</si>
  <si>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</si>
  <si>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</si>
  <si>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</si>
  <si>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</si>
  <si>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</si>
  <si>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</si>
  <si>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</si>
  <si>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</si>
  <si>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</si>
  <si>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</si>
  <si>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</si>
  <si>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</si>
  <si>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</si>
  <si>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</si>
  <si>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</si>
  <si>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</si>
  <si>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</si>
  <si>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</si>
  <si>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</si>
  <si>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</si>
  <si>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</si>
  <si>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</si>
  <si>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</si>
  <si>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</si>
  <si>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</si>
  <si>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</si>
  <si>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</si>
  <si>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</si>
  <si>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</si>
  <si>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</si>
  <si>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</si>
  <si>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</si>
  <si>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</si>
  <si>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</si>
  <si>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</si>
  <si>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</si>
  <si>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</si>
  <si>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</si>
  <si>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</si>
  <si>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</si>
  <si>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</si>
  <si>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</si>
  <si>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</si>
  <si>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</si>
  <si>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</si>
  <si>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</si>
  <si>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</si>
  <si>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</si>
  <si>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</si>
  <si>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</si>
  <si>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</si>
  <si>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</si>
  <si>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</si>
  <si>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</si>
  <si>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</si>
  <si>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</si>
  <si>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</si>
  <si>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</si>
  <si>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</si>
  <si>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</si>
  <si>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</si>
  <si>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</si>
  <si>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</si>
  <si>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</si>
  <si>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</si>
  <si>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</si>
  <si>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</si>
  <si>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</si>
  <si>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</si>
  <si>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</si>
  <si>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</si>
  <si>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</si>
  <si>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</si>
  <si>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</si>
  <si>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</si>
  <si>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</si>
  <si>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</si>
  <si>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</si>
  <si>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</si>
  <si>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</si>
  <si>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</si>
  <si>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</si>
  <si>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</si>
  <si>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</si>
  <si>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</si>
  <si>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</si>
  <si>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</si>
  <si>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</si>
  <si>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</si>
  <si>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</si>
  <si>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</si>
  <si>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</si>
  <si>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</si>
  <si>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</si>
  <si>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</si>
  <si>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</si>
  <si>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</si>
  <si>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</si>
  <si>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</si>
  <si>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</si>
  <si>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</si>
  <si>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</si>
  <si>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</si>
  <si>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</si>
  <si>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</si>
  <si>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</si>
  <si>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</si>
  <si>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</si>
  <si>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</si>
  <si>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</si>
  <si>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</si>
  <si>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</si>
  <si>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</si>
  <si>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</si>
  <si>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</si>
  <si>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</si>
  <si>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</si>
  <si>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</si>
  <si>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</si>
  <si>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</si>
  <si>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</si>
  <si>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</si>
  <si>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</si>
  <si>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</si>
  <si>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</si>
  <si>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</si>
  <si>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</si>
  <si>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</si>
  <si>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</si>
  <si>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</si>
  <si>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</si>
  <si>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</si>
  <si>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</si>
  <si>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</si>
  <si>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</si>
  <si>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</si>
  <si>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</si>
  <si>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</si>
  <si>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</si>
  <si>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</si>
  <si>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</si>
  <si>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</si>
  <si>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</si>
  <si>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</si>
  <si>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</si>
  <si>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</si>
  <si>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</si>
  <si>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</si>
  <si>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</si>
  <si>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</si>
  <si>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</si>
  <si>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</si>
  <si>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</si>
  <si>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</si>
  <si>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</si>
  <si>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</si>
  <si>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</si>
  <si>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</si>
  <si>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</si>
  <si>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</si>
  <si>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</si>
  <si>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</si>
  <si>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</si>
  <si>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</si>
  <si>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</si>
  <si>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</si>
  <si>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</si>
  <si>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</si>
  <si>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</si>
  <si>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</si>
  <si>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</si>
  <si>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</si>
  <si>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</si>
  <si>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</si>
  <si>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</si>
  <si>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</si>
  <si>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</si>
  <si>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</si>
  <si>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</si>
  <si>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</si>
  <si>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</si>
  <si>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</si>
  <si>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</si>
  <si>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</si>
  <si>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</si>
  <si>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</si>
  <si>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</si>
  <si>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</si>
  <si>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</si>
  <si>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</si>
  <si>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</si>
  <si>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</si>
  <si>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</si>
  <si>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</si>
  <si>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</si>
  <si>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</si>
  <si>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</si>
  <si>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</si>
  <si>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</si>
  <si>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</si>
  <si>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</si>
  <si>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</si>
  <si>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</si>
  <si>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</si>
  <si>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</si>
  <si>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</si>
  <si>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</si>
  <si>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</si>
  <si>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</si>
  <si>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</si>
  <si>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</si>
  <si>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</si>
  <si>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</si>
  <si>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</si>
  <si>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</si>
  <si>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</si>
  <si>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</si>
  <si>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</si>
  <si>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</si>
  <si>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</si>
  <si>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</si>
  <si>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</si>
  <si>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</si>
  <si>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</si>
  <si>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</si>
  <si>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</si>
  <si>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</si>
  <si>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</si>
  <si>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</si>
  <si>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</si>
  <si>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</si>
  <si>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</si>
  <si>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</si>
  <si>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</si>
  <si>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</si>
  <si>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</si>
  <si>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</si>
  <si>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</si>
  <si>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</si>
  <si>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</si>
  <si>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</si>
  <si>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</si>
  <si>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</si>
  <si>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</si>
  <si>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</si>
  <si>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</si>
  <si>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</si>
  <si>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</si>
  <si>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</si>
  <si>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</si>
  <si>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</si>
  <si>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</si>
  <si>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</si>
  <si>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</si>
  <si>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</si>
  <si>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</si>
  <si>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</si>
  <si>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</si>
  <si>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</si>
  <si>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</si>
  <si>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</si>
  <si>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</si>
  <si>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</si>
  <si>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</si>
  <si>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</si>
  <si>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</si>
  <si>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</si>
  <si>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</si>
  <si>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</si>
  <si>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</si>
  <si>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</si>
  <si>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</si>
  <si>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</si>
  <si>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</si>
  <si>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</si>
  <si>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</si>
  <si>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</si>
  <si>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</si>
  <si>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</si>
  <si>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</si>
  <si>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</si>
  <si>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</si>
  <si>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</si>
  <si>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</si>
  <si>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</si>
  <si>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</si>
  <si>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</si>
  <si>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</si>
  <si>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</si>
  <si>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</si>
  <si>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</si>
  <si>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</si>
  <si>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</si>
  <si>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</si>
  <si>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</si>
  <si>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</si>
  <si>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</si>
  <si>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</si>
  <si>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</si>
  <si>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</si>
  <si>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</si>
  <si>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</si>
  <si>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</si>
  <si>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</si>
  <si>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</si>
  <si>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</si>
  <si>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</si>
  <si>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</si>
  <si>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</si>
  <si>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</si>
  <si>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</si>
  <si>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</si>
  <si>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</si>
  <si>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</si>
  <si>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</si>
  <si>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</si>
  <si>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</si>
  <si>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</si>
  <si>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</si>
  <si>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</si>
  <si>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</si>
  <si>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</si>
  <si>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</si>
  <si>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</si>
  <si>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</si>
  <si>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</si>
  <si>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</si>
  <si>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</si>
  <si>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</si>
  <si>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</si>
  <si>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</si>
  <si>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</si>
  <si>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</si>
  <si>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</si>
  <si>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</si>
  <si>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</si>
  <si>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</si>
  <si>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</si>
  <si>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</si>
  <si>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</si>
  <si>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</si>
  <si>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</si>
  <si>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</si>
  <si>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</si>
  <si>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</si>
  <si>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</si>
  <si>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</si>
  <si>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</si>
  <si>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</si>
  <si>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</si>
  <si>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</si>
  <si>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</si>
  <si>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</si>
  <si>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</si>
  <si>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</si>
  <si>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</si>
  <si>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</si>
  <si>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</si>
  <si>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</si>
  <si>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</si>
  <si>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</si>
  <si>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</si>
  <si>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</si>
  <si>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</si>
  <si>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</si>
  <si>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</si>
  <si>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</si>
  <si>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</si>
  <si>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</si>
  <si>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</si>
  <si>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</si>
  <si>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</si>
  <si>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</si>
  <si>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</si>
  <si>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</si>
  <si>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</si>
  <si>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</si>
  <si>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</si>
  <si>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</si>
  <si>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</si>
  <si>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</si>
  <si>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</si>
  <si>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</si>
  <si>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</si>
  <si>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</si>
  <si>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</si>
  <si>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</si>
  <si>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</si>
  <si>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</si>
  <si>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</si>
  <si>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</si>
  <si>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</si>
  <si>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</si>
  <si>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</si>
  <si>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</si>
  <si>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</si>
  <si>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</si>
  <si>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</si>
  <si>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</si>
  <si>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</si>
  <si>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</si>
  <si>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</si>
  <si>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</si>
  <si>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</si>
  <si>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</si>
  <si>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</si>
  <si>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</si>
  <si>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</si>
  <si>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</si>
  <si>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</si>
  <si>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</si>
  <si>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</si>
  <si>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</si>
  <si>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</si>
  <si>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</si>
  <si>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</si>
  <si>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</si>
  <si>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</si>
  <si>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</si>
  <si>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</si>
  <si>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</si>
  <si>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</si>
  <si>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</si>
  <si>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</si>
  <si>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</si>
  <si>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</si>
  <si>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</si>
  <si>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</si>
  <si>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</si>
  <si>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</si>
  <si>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</si>
  <si>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</si>
  <si>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</si>
  <si>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</si>
  <si>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</si>
  <si>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</si>
  <si>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</si>
  <si>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</si>
  <si>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</si>
  <si>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</si>
  <si>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</si>
  <si>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</si>
  <si>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</si>
  <si>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</si>
  <si>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</si>
  <si>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</si>
  <si>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</si>
  <si>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</si>
  <si>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</si>
  <si>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</si>
  <si>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</si>
  <si>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</si>
  <si>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</si>
  <si>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</si>
  <si>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</si>
  <si>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</si>
  <si>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</si>
  <si>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</si>
  <si>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</si>
  <si>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</si>
  <si>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</si>
  <si>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</si>
  <si>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</si>
  <si>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</si>
  <si>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</si>
  <si>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</si>
  <si>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</si>
  <si>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</si>
  <si>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</si>
  <si>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</si>
  <si>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</si>
  <si>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</si>
  <si>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</si>
  <si>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</si>
  <si>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</si>
  <si>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</si>
  <si>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</si>
  <si>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</si>
  <si>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</si>
  <si>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</si>
  <si>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</si>
  <si>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</si>
  <si>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</si>
  <si>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</si>
  <si>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</si>
  <si>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</si>
  <si>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</si>
  <si>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</si>
  <si>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</si>
  <si>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</si>
  <si>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</si>
  <si>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</si>
  <si>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</si>
  <si>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</si>
  <si>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</si>
  <si>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</si>
  <si>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</si>
  <si>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</si>
  <si>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</si>
  <si>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</si>
  <si>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</si>
  <si>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</si>
  <si>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</si>
  <si>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</si>
  <si>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</si>
  <si>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</si>
  <si>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</si>
  <si>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</si>
  <si>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</si>
  <si>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</si>
  <si>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</si>
  <si>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</si>
  <si>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</si>
  <si>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</si>
  <si>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</si>
  <si>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</si>
  <si>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</si>
  <si>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</si>
  <si>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</si>
  <si>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</si>
  <si>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</si>
  <si>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</si>
  <si>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</si>
  <si>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</si>
  <si>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</si>
  <si>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</si>
  <si>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</si>
  <si>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</si>
  <si>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</si>
  <si>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</si>
  <si>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</si>
  <si>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</si>
  <si>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</si>
  <si>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</si>
  <si>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</si>
  <si>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</si>
  <si>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</si>
  <si>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</si>
  <si>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</si>
  <si>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</si>
  <si>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</si>
  <si>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</si>
  <si>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</si>
  <si>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</si>
  <si>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</si>
  <si>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</si>
  <si>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</si>
  <si>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</si>
  <si>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</si>
  <si>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</si>
  <si>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</si>
  <si>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</si>
  <si>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</si>
  <si>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</si>
  <si>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</si>
  <si>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</si>
  <si>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</si>
  <si>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</si>
  <si>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</si>
  <si>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</si>
  <si>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</si>
  <si>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</si>
  <si>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</si>
  <si>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</si>
  <si>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</si>
  <si>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</si>
  <si>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</si>
  <si>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</si>
  <si>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</si>
  <si>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</si>
  <si>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</si>
  <si>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</si>
  <si>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</si>
  <si>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</si>
  <si>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</si>
  <si>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</si>
  <si>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</si>
  <si>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</si>
  <si>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</si>
  <si>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</si>
  <si>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</si>
  <si>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</si>
  <si>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</si>
  <si>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</si>
  <si>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</si>
  <si>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</si>
  <si>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</si>
  <si>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</si>
  <si>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</si>
  <si>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</si>
  <si>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</si>
  <si>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</si>
  <si>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</si>
  <si>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</si>
  <si>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</si>
  <si>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</si>
  <si>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</si>
  <si>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</si>
  <si>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</si>
  <si>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</si>
  <si>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</si>
  <si>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</si>
  <si>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</si>
  <si>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</si>
  <si>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</si>
  <si>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</si>
  <si>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</si>
  <si>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</si>
  <si>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</si>
  <si>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</si>
  <si>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</si>
  <si>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</si>
  <si>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</si>
  <si>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</si>
  <si>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</si>
  <si>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</si>
  <si>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</si>
  <si>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</si>
  <si>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</si>
  <si>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</si>
  <si>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</si>
  <si>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</si>
  <si>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</si>
  <si>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</si>
  <si>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</si>
  <si>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</si>
  <si>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</si>
  <si>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</si>
  <si>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</si>
  <si>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</si>
  <si>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</si>
  <si>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</si>
  <si>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</si>
  <si>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</si>
  <si>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</si>
  <si>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</si>
  <si>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</si>
  <si>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</si>
  <si>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</si>
  <si>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</si>
  <si>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</si>
  <si>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</si>
  <si>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</si>
  <si>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</si>
  <si>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</si>
  <si>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</si>
  <si>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</si>
  <si>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</si>
  <si>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</si>
  <si>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</si>
  <si>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</si>
  <si>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</si>
  <si>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</si>
  <si>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</si>
  <si>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</si>
  <si>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</si>
  <si>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</si>
  <si>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</si>
  <si>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</si>
  <si>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</si>
  <si>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</si>
  <si>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</si>
  <si>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</si>
  <si>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</si>
  <si>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</si>
  <si>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</si>
  <si>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</si>
  <si>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</si>
  <si>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</si>
  <si>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</si>
  <si>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</si>
  <si>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</si>
  <si>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</si>
  <si>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</si>
  <si>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</si>
  <si>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</si>
  <si>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</si>
  <si>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</si>
  <si>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</si>
  <si>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</si>
  <si>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</si>
  <si>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</si>
  <si>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</si>
  <si>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</si>
  <si>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</si>
  <si>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</si>
  <si>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</si>
  <si>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</si>
  <si>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</si>
  <si>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</si>
  <si>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</si>
  <si>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</si>
  <si>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</si>
  <si>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</si>
  <si>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</si>
  <si>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</si>
  <si>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</si>
  <si>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</si>
  <si>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</si>
  <si>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</si>
  <si>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</si>
  <si>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</si>
  <si>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</si>
  <si>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</si>
  <si>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</si>
  <si>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</si>
  <si>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</si>
  <si>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</si>
  <si>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</si>
  <si>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</si>
  <si>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</si>
  <si>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</si>
  <si>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</si>
  <si>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</si>
  <si>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</si>
  <si>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</si>
  <si>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</si>
  <si>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</si>
  <si>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</si>
  <si>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</si>
  <si>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</si>
  <si>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</si>
  <si>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</si>
  <si>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</si>
  <si>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</si>
  <si>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</si>
  <si>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</si>
  <si>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</si>
  <si>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</si>
  <si>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</si>
  <si>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</si>
  <si>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</si>
  <si>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</si>
  <si>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</si>
  <si>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</si>
  <si>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</si>
  <si>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</si>
  <si>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</si>
  <si>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</si>
  <si>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</si>
  <si>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</si>
  <si>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</si>
  <si>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</si>
  <si>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</si>
  <si>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</si>
  <si>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</si>
  <si>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</si>
  <si>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</si>
  <si>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</si>
  <si>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</si>
  <si>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</si>
  <si>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</si>
  <si>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</si>
  <si>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</si>
  <si>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</si>
  <si>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</si>
  <si>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</si>
  <si>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</si>
  <si>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</si>
  <si>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</si>
  <si>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</si>
  <si>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</si>
  <si>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</si>
  <si>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</si>
  <si>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</si>
  <si>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</si>
  <si>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</si>
  <si>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</si>
  <si>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</si>
  <si>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</si>
  <si>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</si>
  <si>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</si>
  <si>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</si>
  <si>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</si>
  <si>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</si>
  <si>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</si>
  <si>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</si>
  <si>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</si>
  <si>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</si>
  <si>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</si>
  <si>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</si>
  <si>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</si>
  <si>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</si>
  <si>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</si>
  <si>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</si>
  <si>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</si>
  <si>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</si>
  <si>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</si>
  <si>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</si>
  <si>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</si>
  <si>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</si>
  <si>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</si>
  <si>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</si>
  <si>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</si>
  <si>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</si>
  <si>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</si>
  <si>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</si>
  <si>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</si>
  <si>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</si>
  <si>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</si>
  <si>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</si>
  <si>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</si>
  <si>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</si>
  <si>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</si>
  <si>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</si>
  <si>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</si>
  <si>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</si>
  <si>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</si>
  <si>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</si>
  <si>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</si>
  <si>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</si>
  <si>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</si>
  <si>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</si>
  <si>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</si>
  <si>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</si>
  <si>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</si>
  <si>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</si>
  <si>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</si>
  <si>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</si>
  <si>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</si>
  <si>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</si>
  <si>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</si>
  <si>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</si>
  <si>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</si>
  <si>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</si>
  <si>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</si>
  <si>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</si>
  <si>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</si>
  <si>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</si>
  <si>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</si>
  <si>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</si>
  <si>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</si>
  <si>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</si>
  <si>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</si>
  <si>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</si>
  <si>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</si>
  <si>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</si>
  <si>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</si>
  <si>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</si>
  <si>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</si>
  <si>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</si>
  <si>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</si>
  <si>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</si>
  <si>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</si>
  <si>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</si>
  <si>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</si>
  <si>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</si>
  <si>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</si>
  <si>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</si>
  <si>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</si>
  <si>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</si>
  <si>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</si>
  <si>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</si>
  <si>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</si>
  <si>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</si>
  <si>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</si>
  <si>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</si>
  <si>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</si>
  <si>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</si>
  <si>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</si>
  <si>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</si>
  <si>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</si>
  <si>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</si>
  <si>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</si>
  <si>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</si>
  <si>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</si>
  <si>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</si>
  <si>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</si>
  <si>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</si>
  <si>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</si>
  <si>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</si>
  <si>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</si>
  <si>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</si>
  <si>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</si>
  <si>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</si>
  <si>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</si>
  <si>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</si>
  <si>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</si>
  <si>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</si>
  <si>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</si>
  <si>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</si>
  <si>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</si>
  <si>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</si>
  <si>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</si>
  <si>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</si>
  <si>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</si>
  <si>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</si>
  <si>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</si>
  <si>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</si>
  <si>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</si>
  <si>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</si>
  <si>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</si>
  <si>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</si>
  <si>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</si>
  <si>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</si>
  <si>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</si>
  <si>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</si>
  <si>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</si>
  <si>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</si>
  <si>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</si>
  <si>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</si>
  <si>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</si>
  <si>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</si>
  <si>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</si>
  <si>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</si>
  <si>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</si>
  <si>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</si>
  <si>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</si>
  <si>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</si>
  <si>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</si>
  <si>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</si>
  <si>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</si>
  <si>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</si>
  <si>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</si>
  <si>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</si>
  <si>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</si>
  <si>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</si>
  <si>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</si>
  <si>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</si>
  <si>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</si>
  <si>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</si>
  <si>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</si>
  <si>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</si>
  <si>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</si>
  <si>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</si>
  <si>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</si>
  <si>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</si>
  <si>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</si>
  <si>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</si>
  <si>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</si>
  <si>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</si>
  <si>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</si>
  <si>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</si>
  <si>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</si>
  <si>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</si>
  <si>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</si>
  <si>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</si>
  <si>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</si>
  <si>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</si>
  <si>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</si>
  <si>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</si>
  <si>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</si>
  <si>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</si>
  <si>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</si>
  <si>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</si>
  <si>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</si>
  <si>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</si>
  <si>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</si>
  <si>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</si>
  <si>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</si>
  <si>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</si>
  <si>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</si>
  <si>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</si>
  <si>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</si>
  <si>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</si>
  <si>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</si>
  <si>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</si>
  <si>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</si>
  <si>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</si>
  <si>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</si>
  <si>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</si>
  <si>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</si>
  <si>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</si>
  <si>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</si>
  <si>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</si>
  <si>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</si>
  <si>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</si>
  <si>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</si>
  <si>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</si>
  <si>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</si>
  <si>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</si>
  <si>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</si>
  <si>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</si>
  <si>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</si>
  <si>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</si>
  <si>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</si>
  <si>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</si>
  <si>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</si>
  <si>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</si>
  <si>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</si>
  <si>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</si>
  <si>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</si>
  <si>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</si>
  <si>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</si>
  <si>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</si>
  <si>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</si>
  <si>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</si>
  <si>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</si>
  <si>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</si>
  <si>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</si>
  <si>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</si>
  <si>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</si>
  <si>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</si>
  <si>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</si>
  <si>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</si>
  <si>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</si>
  <si>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</si>
  <si>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</si>
  <si>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</si>
  <si>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</si>
  <si>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</si>
  <si>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</si>
  <si>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</si>
  <si>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</si>
  <si>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</si>
  <si>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</si>
  <si>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</si>
  <si>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</si>
  <si>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</si>
  <si>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</si>
  <si>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</si>
  <si>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</si>
  <si>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</si>
  <si>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</si>
  <si>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</si>
  <si>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</si>
  <si>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</si>
  <si>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</si>
  <si>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</si>
  <si>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</si>
  <si>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</si>
  <si>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</si>
  <si>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</si>
  <si>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</si>
  <si>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</si>
  <si>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</si>
  <si>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</si>
  <si>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</si>
  <si>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</si>
  <si>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</si>
  <si>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</si>
  <si>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</si>
  <si>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</si>
  <si>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</si>
  <si>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</si>
  <si>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</si>
  <si>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</si>
  <si>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</si>
  <si>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</si>
  <si>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</si>
  <si>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</si>
  <si>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</si>
  <si>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</si>
  <si>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</si>
  <si>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</si>
  <si>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</si>
  <si>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</si>
  <si>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</si>
  <si>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</si>
  <si>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</si>
  <si>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</si>
  <si>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</si>
  <si>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</si>
  <si>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</si>
  <si>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</si>
  <si>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</si>
  <si>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</si>
  <si>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</si>
  <si>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</si>
  <si>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</si>
  <si>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</si>
  <si>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</si>
  <si>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</si>
  <si>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</si>
  <si>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</si>
  <si>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</si>
  <si>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</si>
  <si>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</si>
  <si>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</si>
  <si>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</si>
  <si>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</si>
  <si>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</si>
  <si>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</si>
  <si>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</si>
  <si>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</si>
  <si>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</si>
  <si>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</si>
  <si>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</si>
  <si>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</si>
  <si>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</si>
  <si>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</si>
  <si>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</si>
  <si>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</si>
  <si>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</si>
  <si>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</si>
  <si>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</si>
  <si>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</si>
  <si>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</si>
  <si>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</si>
  <si>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</si>
  <si>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</si>
  <si>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</si>
  <si>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</si>
  <si>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</si>
  <si>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</si>
  <si>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</si>
  <si>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</si>
  <si>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</si>
  <si>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</si>
  <si>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</si>
  <si>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</si>
  <si>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</si>
  <si>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</si>
  <si>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</si>
  <si>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</si>
  <si>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</si>
  <si>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</si>
  <si>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</si>
  <si>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</si>
  <si>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</si>
  <si>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</si>
  <si>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</si>
  <si>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</si>
  <si>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</si>
  <si>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</si>
  <si>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</si>
  <si>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</si>
  <si>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</si>
  <si>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</si>
  <si>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</si>
  <si>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</si>
  <si>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</si>
  <si>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</si>
  <si>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</si>
  <si>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</si>
  <si>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</si>
  <si>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</si>
  <si>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</si>
  <si>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</si>
  <si>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</si>
  <si>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</si>
  <si>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</si>
  <si>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</si>
  <si>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</si>
  <si>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</si>
  <si>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</si>
  <si>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</si>
  <si>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</si>
  <si>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</si>
  <si>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</si>
  <si>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</si>
  <si>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</si>
  <si>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</si>
  <si>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</si>
  <si>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</si>
  <si>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</si>
  <si>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</si>
  <si>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</si>
  <si>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</si>
  <si>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</si>
  <si>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</si>
  <si>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</si>
  <si>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</si>
  <si>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</si>
  <si>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</si>
  <si>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</si>
  <si>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</si>
  <si>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</si>
  <si>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</si>
  <si>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</si>
  <si>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</si>
  <si>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</si>
  <si>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</si>
  <si>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</si>
  <si>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</si>
  <si>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</si>
  <si>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</si>
  <si>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</si>
  <si>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</si>
  <si>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</si>
  <si>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</si>
  <si>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</si>
  <si>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</si>
  <si>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</si>
  <si>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</si>
  <si>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</si>
  <si>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</si>
  <si>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</si>
  <si>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</si>
  <si>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</si>
  <si>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</si>
  <si>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</si>
  <si>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</si>
  <si>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</si>
  <si>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</si>
  <si>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</si>
  <si>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</si>
  <si>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</si>
  <si>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</si>
  <si>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</si>
  <si>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</si>
  <si>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</si>
  <si>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</si>
  <si>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</si>
  <si>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</si>
  <si>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</si>
  <si>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</si>
  <si>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</si>
  <si>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</si>
  <si>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</si>
  <si>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</si>
  <si>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</si>
  <si>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</si>
  <si>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</si>
  <si>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</si>
  <si>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</si>
  <si>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</si>
  <si>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</si>
  <si>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</si>
  <si>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</si>
  <si>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</si>
  <si>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</si>
  <si>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</si>
  <si>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</si>
  <si>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</si>
  <si>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</si>
  <si>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</si>
  <si>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</si>
  <si>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</si>
  <si>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</si>
  <si>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</si>
  <si>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</si>
  <si>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</si>
  <si>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</si>
  <si>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</si>
  <si>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</si>
  <si>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</si>
  <si>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</si>
  <si>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</si>
  <si>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</si>
  <si>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</si>
  <si>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</si>
  <si>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</si>
  <si>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</si>
  <si>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</si>
  <si>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</si>
  <si>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</si>
  <si>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</si>
  <si>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</si>
  <si>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</si>
  <si>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</si>
  <si>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</si>
  <si>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</si>
  <si>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</si>
  <si>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</si>
  <si>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</si>
  <si>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</si>
  <si>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</si>
  <si>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</si>
  <si>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</si>
  <si>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</si>
  <si>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</si>
  <si>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</si>
  <si>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</si>
  <si>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</si>
  <si>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</si>
  <si>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</si>
  <si>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</si>
  <si>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</si>
  <si>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</si>
  <si>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</si>
  <si>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</si>
  <si>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</si>
  <si>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</si>
  <si>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</si>
  <si>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</si>
  <si>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</si>
  <si>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</si>
  <si>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</si>
  <si>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</si>
  <si>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</si>
  <si>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</si>
  <si>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</si>
  <si>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</si>
  <si>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</si>
  <si>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</si>
  <si>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</si>
  <si>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</si>
  <si>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</si>
  <si>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</si>
  <si>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</si>
  <si>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</si>
  <si>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</si>
  <si>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</si>
  <si>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</si>
  <si>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</si>
  <si>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</si>
  <si>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</si>
  <si>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</si>
  <si>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</si>
  <si>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</si>
  <si>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</si>
  <si>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</si>
  <si>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</si>
  <si>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</si>
  <si>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</si>
  <si>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</si>
  <si>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</si>
  <si>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</si>
  <si>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</si>
  <si>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</si>
  <si>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</si>
  <si>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</si>
  <si>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</si>
  <si>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</si>
  <si>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</si>
  <si>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</si>
  <si>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</si>
  <si>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</si>
  <si>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</si>
  <si>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</si>
  <si>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</si>
  <si>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</si>
  <si>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</si>
  <si>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</si>
  <si>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</si>
  <si>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</si>
  <si>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</si>
  <si>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</si>
  <si>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</si>
  <si>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</si>
  <si>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</si>
  <si>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</si>
  <si>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</si>
  <si>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</si>
  <si>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</si>
  <si>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</si>
  <si>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</si>
  <si>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</si>
  <si>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</si>
  <si>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</si>
  <si>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</si>
  <si>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</si>
  <si>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</si>
  <si>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</si>
  <si>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</si>
  <si>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</si>
  <si>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</si>
  <si>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</si>
  <si>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</si>
  <si>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</si>
  <si>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</si>
  <si>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</si>
  <si>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</si>
  <si>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</si>
  <si>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</si>
  <si>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</si>
  <si>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</si>
  <si>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</si>
  <si>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</si>
  <si>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</si>
  <si>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</si>
  <si>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</si>
  <si>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</si>
  <si>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</si>
  <si>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</si>
  <si>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</si>
  <si>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</si>
  <si>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</si>
  <si>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</si>
  <si>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</si>
  <si>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</si>
  <si>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</si>
  <si>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</si>
  <si>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</si>
  <si>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</si>
  <si>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</si>
  <si>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</si>
  <si>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</si>
  <si>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</si>
  <si>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</si>
  <si>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</si>
  <si>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</si>
  <si>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</si>
  <si>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</si>
  <si>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</si>
  <si>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</si>
  <si>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</si>
  <si>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</si>
  <si>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</si>
  <si>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</si>
  <si>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</si>
  <si>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</si>
  <si>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</si>
  <si>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</si>
  <si>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</si>
  <si>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</si>
  <si>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</si>
  <si>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</si>
  <si>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</si>
  <si>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</si>
  <si>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</si>
  <si>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</si>
  <si>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</si>
  <si>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</si>
  <si>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</si>
  <si>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</si>
  <si>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</si>
  <si>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</si>
  <si>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</si>
  <si>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</si>
  <si>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</si>
  <si>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</si>
  <si>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</si>
  <si>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</si>
  <si>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</si>
  <si>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</si>
  <si>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</si>
  <si>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</si>
  <si>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</si>
  <si>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</si>
  <si>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</si>
  <si>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</si>
  <si>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</si>
  <si>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</si>
  <si>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</si>
  <si>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</si>
  <si>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</si>
  <si>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</si>
  <si>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</si>
  <si>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</si>
  <si>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</si>
  <si>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</si>
  <si>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</si>
  <si>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</si>
  <si>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</si>
  <si>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</si>
  <si>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</si>
  <si>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</si>
  <si>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</si>
  <si>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</si>
  <si>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</si>
  <si>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</si>
  <si>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</si>
  <si>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</si>
  <si>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</si>
  <si>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</si>
  <si>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</si>
  <si>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</si>
  <si>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</si>
  <si>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</si>
  <si>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</si>
  <si>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</si>
  <si>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</si>
  <si>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</si>
  <si>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</si>
  <si>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</si>
  <si>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</si>
  <si>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</si>
  <si>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</si>
  <si>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</si>
  <si>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</si>
  <si>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</si>
  <si>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</si>
  <si>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</si>
  <si>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</si>
  <si>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</si>
  <si>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</si>
  <si>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</si>
  <si>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</si>
  <si>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</si>
  <si>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</si>
  <si>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</si>
  <si>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</si>
  <si>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</si>
  <si>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</si>
  <si>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</si>
  <si>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</si>
  <si>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</si>
  <si>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</si>
  <si>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</si>
  <si>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</si>
  <si>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</si>
  <si>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</si>
  <si>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</si>
  <si>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</si>
  <si>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</si>
  <si>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</si>
  <si>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</si>
  <si>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</si>
  <si>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</si>
  <si>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</si>
  <si>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</si>
  <si>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</si>
  <si>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</si>
  <si>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</si>
  <si>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</si>
  <si>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</si>
  <si>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</si>
  <si>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</si>
  <si>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</si>
  <si>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</si>
  <si>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</si>
  <si>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</si>
  <si>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</si>
  <si>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</si>
  <si>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</si>
  <si>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</si>
  <si>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</si>
  <si>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</si>
  <si>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</si>
  <si>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</si>
  <si>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</si>
  <si>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</si>
  <si>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</si>
  <si>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</si>
  <si>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</si>
  <si>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</si>
  <si>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</si>
  <si>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</si>
  <si>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</si>
  <si>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</si>
  <si>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</si>
  <si>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</si>
  <si>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</si>
  <si>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</si>
  <si>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</si>
  <si>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</si>
  <si>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</si>
  <si>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</si>
  <si>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</si>
  <si>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</si>
  <si>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</si>
  <si>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</si>
  <si>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</si>
  <si>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</si>
  <si>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</si>
  <si>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</si>
  <si>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</si>
  <si>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</si>
  <si>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</si>
  <si>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</si>
  <si>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</si>
  <si>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</si>
  <si>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</si>
  <si>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</si>
  <si>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</si>
  <si>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</si>
  <si>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</si>
  <si>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</si>
  <si>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</si>
  <si>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</si>
  <si>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</si>
  <si>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</si>
  <si>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</si>
  <si>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</si>
  <si>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</si>
  <si>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</si>
  <si>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</si>
  <si>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</si>
  <si>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</si>
  <si>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</si>
  <si>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</si>
  <si>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</si>
  <si>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</si>
  <si>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</si>
  <si>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</si>
  <si>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</si>
  <si>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</si>
  <si>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</si>
  <si>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</si>
  <si>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</si>
  <si>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</si>
  <si>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</si>
  <si>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</si>
  <si>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</si>
  <si>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</si>
  <si>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</si>
  <si>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</si>
  <si>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</si>
  <si>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</si>
  <si>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</si>
  <si>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</si>
  <si>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</si>
  <si>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</si>
  <si>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</si>
  <si>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</si>
  <si>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</si>
  <si>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</si>
  <si>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</si>
  <si>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</si>
  <si>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</si>
  <si>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</si>
  <si>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</si>
  <si>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</si>
  <si>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</si>
  <si>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</si>
  <si>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</si>
  <si>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</si>
  <si>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</si>
  <si>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</si>
  <si>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</si>
  <si>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</si>
  <si>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</si>
  <si>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</si>
  <si>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</si>
  <si>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</si>
  <si>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</si>
  <si>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</si>
  <si>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</si>
  <si>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</si>
  <si>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</si>
  <si>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</si>
  <si>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</si>
  <si>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</si>
  <si>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</si>
  <si>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</si>
  <si>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</si>
  <si>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</si>
  <si>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</si>
  <si>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</si>
  <si>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</si>
  <si>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</si>
  <si>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</si>
  <si>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</si>
  <si>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</si>
  <si>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</si>
  <si>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</si>
  <si>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</si>
  <si>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</si>
  <si>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</si>
  <si>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</si>
  <si>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</si>
  <si>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</si>
  <si>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</si>
  <si>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</si>
  <si>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</si>
  <si>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</si>
  <si>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</si>
  <si>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</si>
  <si>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</si>
  <si>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</si>
  <si>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</si>
  <si>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</si>
  <si>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</si>
  <si>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</si>
  <si>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</si>
  <si>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</si>
  <si>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</si>
  <si>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</si>
  <si>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</si>
  <si>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</si>
  <si>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</si>
  <si>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</si>
  <si>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</si>
  <si>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</si>
  <si>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</si>
  <si>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</si>
  <si>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</si>
  <si>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</si>
  <si>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</si>
  <si>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</si>
  <si>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</si>
  <si>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</si>
  <si>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</si>
  <si>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</si>
  <si>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</si>
  <si>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</si>
  <si>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</si>
  <si>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</si>
  <si>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</si>
  <si>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</si>
  <si>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</si>
  <si>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</si>
  <si>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</si>
  <si>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</si>
  <si>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</si>
  <si>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</si>
  <si>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</si>
  <si>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</si>
  <si>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</si>
  <si>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</si>
  <si>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</si>
  <si>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</si>
  <si>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</si>
  <si>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</si>
  <si>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</si>
  <si>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</si>
  <si>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</si>
  <si>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</si>
  <si>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</si>
  <si>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</si>
  <si>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</si>
  <si>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</si>
  <si>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</si>
  <si>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</si>
  <si>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</si>
  <si>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</si>
  <si>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</si>
  <si>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</si>
  <si>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</si>
  <si>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</si>
  <si>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</si>
  <si>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</si>
  <si>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</si>
  <si>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</si>
  <si>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</si>
  <si>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</si>
  <si>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</si>
  <si>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</si>
  <si>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</si>
  <si>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</si>
  <si>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</si>
  <si>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</si>
  <si>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</si>
  <si>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</si>
  <si>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</si>
  <si>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</si>
  <si>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</si>
  <si>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</si>
  <si>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</si>
  <si>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</si>
  <si>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</si>
  <si>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</si>
  <si>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</si>
  <si>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</si>
  <si>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</si>
  <si>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</si>
  <si>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</si>
  <si>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</si>
  <si>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</si>
  <si>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</si>
  <si>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</si>
  <si>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</si>
  <si>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</si>
  <si>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</si>
  <si>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</si>
  <si>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</si>
  <si>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</si>
  <si>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</si>
  <si>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</si>
  <si>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</si>
  <si>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</si>
  <si>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</si>
  <si>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</si>
  <si>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</si>
  <si>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</si>
  <si>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</si>
  <si>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</si>
  <si>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</si>
  <si>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</si>
  <si>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</si>
  <si>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</si>
  <si>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</si>
  <si>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</si>
  <si>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</si>
  <si>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</si>
  <si>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</si>
  <si>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</si>
  <si>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</si>
  <si>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</si>
  <si>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</si>
  <si>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</si>
  <si>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</si>
  <si>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</si>
  <si>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</si>
  <si>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</si>
  <si>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</si>
  <si>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</si>
  <si>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</si>
  <si>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</si>
  <si>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</si>
  <si>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</si>
  <si>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</si>
  <si>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</si>
  <si>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</si>
  <si>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</si>
  <si>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</si>
  <si>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</si>
  <si>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</si>
  <si>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</si>
  <si>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</si>
  <si>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</si>
  <si>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</si>
  <si>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</si>
  <si>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</si>
  <si>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</si>
  <si>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</si>
  <si>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</si>
  <si>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</si>
  <si>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</si>
  <si>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</si>
  <si>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</si>
  <si>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</si>
  <si>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</si>
  <si>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</si>
  <si>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</si>
  <si>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</si>
  <si>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</si>
  <si>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</si>
  <si>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</si>
  <si>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</si>
  <si>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</si>
  <si>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</si>
  <si>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</si>
  <si>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</si>
  <si>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</si>
  <si>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</si>
  <si>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</si>
  <si>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</si>
  <si>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</si>
  <si>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</si>
  <si>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</si>
  <si>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</si>
  <si>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</si>
  <si>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</si>
  <si>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</si>
  <si>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</si>
  <si>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</si>
  <si>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</si>
  <si>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</si>
  <si>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</si>
  <si>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</si>
  <si>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</si>
  <si>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</si>
  <si>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</si>
  <si>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</si>
  <si>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</si>
  <si>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</si>
  <si>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</si>
  <si>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</si>
  <si>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</si>
  <si>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</si>
  <si>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</si>
  <si>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</si>
  <si>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</si>
  <si>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</si>
  <si>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</si>
  <si>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</si>
  <si>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</si>
  <si>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</si>
  <si>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</si>
  <si>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</si>
  <si>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</si>
  <si>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</si>
  <si>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</si>
  <si>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</si>
  <si>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</si>
  <si>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</si>
  <si>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</si>
  <si>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</si>
  <si>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</si>
  <si>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</si>
  <si>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</si>
  <si>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</si>
  <si>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</si>
  <si>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</si>
  <si>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</si>
  <si>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</si>
  <si>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</si>
  <si>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</si>
  <si>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</si>
  <si>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</si>
  <si>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</si>
  <si>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</si>
  <si>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</si>
  <si>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</si>
  <si>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</si>
  <si>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</si>
  <si>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</si>
  <si>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</si>
  <si>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</si>
  <si>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</si>
  <si>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</si>
  <si>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</si>
  <si>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</si>
  <si>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</si>
  <si>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</si>
  <si>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</si>
  <si>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</si>
  <si>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</si>
  <si>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</si>
  <si>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</si>
  <si>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</si>
  <si>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</si>
  <si>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</si>
  <si>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</si>
  <si>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</si>
  <si>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</si>
  <si>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</si>
  <si>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</si>
  <si>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</si>
  <si>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</si>
  <si>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</si>
  <si>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</si>
  <si>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</si>
  <si>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</si>
  <si>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</si>
  <si>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</si>
  <si>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</si>
  <si>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</si>
  <si>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</si>
  <si>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</si>
  <si>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</si>
  <si>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</si>
  <si>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</si>
  <si>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</si>
  <si>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</si>
  <si>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</si>
  <si>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</si>
  <si>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</si>
  <si>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</si>
  <si>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</si>
  <si>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</si>
  <si>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</si>
  <si>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</si>
  <si>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</si>
  <si>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</si>
  <si>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</si>
  <si>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</si>
  <si>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</si>
  <si>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</si>
  <si>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</si>
  <si>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</si>
  <si>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</si>
  <si>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</si>
  <si>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</si>
  <si>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</si>
  <si>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</si>
  <si>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</si>
  <si>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</si>
  <si>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</si>
  <si>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</si>
  <si>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</si>
  <si>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</si>
  <si>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</si>
  <si>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</si>
  <si>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</si>
  <si>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</si>
  <si>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</si>
  <si>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</si>
  <si>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</si>
  <si>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</si>
  <si>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</si>
  <si>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</si>
  <si>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</si>
  <si>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</si>
  <si>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</si>
  <si>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</si>
  <si>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</si>
  <si>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</si>
  <si>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</si>
  <si>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</si>
  <si>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</si>
  <si>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</si>
  <si>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</si>
  <si>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</si>
  <si>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</si>
  <si>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</si>
  <si>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</si>
  <si>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</si>
  <si>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</si>
  <si>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</si>
  <si>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</si>
  <si>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</si>
  <si>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</si>
  <si>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</si>
  <si>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</si>
  <si>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</si>
  <si>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</si>
  <si>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</si>
  <si>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</si>
  <si>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</si>
  <si>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</si>
  <si>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</si>
  <si>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</si>
  <si>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</si>
  <si>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</si>
  <si>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</si>
  <si>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</si>
  <si>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</si>
  <si>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</si>
  <si>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</si>
  <si>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</si>
  <si>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</si>
  <si>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</si>
  <si>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</si>
  <si>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</si>
  <si>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</si>
  <si>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</si>
  <si>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</si>
  <si>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</si>
  <si>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</si>
  <si>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</si>
  <si>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</si>
  <si>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</si>
  <si>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</si>
  <si>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</si>
  <si>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</si>
  <si>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</si>
  <si>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</si>
  <si>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</si>
  <si>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</si>
  <si>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</si>
  <si>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</si>
  <si>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</si>
  <si>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</si>
  <si>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</si>
  <si>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</si>
  <si>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</si>
  <si>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</si>
  <si>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</si>
  <si>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</si>
  <si>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</si>
  <si>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</si>
  <si>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</si>
  <si>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</si>
  <si>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</si>
  <si>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</si>
  <si>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</si>
  <si>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</si>
  <si>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</si>
  <si>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</si>
  <si>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</si>
  <si>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</si>
  <si>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</si>
  <si>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</si>
  <si>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</si>
  <si>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</si>
  <si>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</si>
  <si>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</si>
  <si>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</si>
  <si>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</si>
  <si>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</si>
  <si>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</si>
  <si>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</si>
  <si>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</si>
  <si>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</si>
  <si>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</si>
  <si>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</si>
  <si>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</si>
  <si>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</si>
  <si>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</si>
  <si>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</si>
  <si>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</si>
  <si>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</si>
  <si>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</si>
  <si>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</si>
  <si>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</si>
  <si>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</si>
  <si>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</si>
  <si>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</si>
  <si>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</si>
  <si>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</si>
  <si>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</si>
  <si>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</si>
  <si>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</si>
  <si>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</si>
  <si>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</si>
  <si>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</si>
  <si>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</si>
  <si>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</si>
  <si>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</si>
  <si>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</si>
  <si>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</si>
  <si>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</si>
  <si>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</si>
  <si>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</si>
  <si>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</si>
  <si>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</si>
  <si>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</si>
  <si>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</si>
  <si>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</si>
  <si>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</si>
  <si>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</si>
  <si>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</si>
  <si>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</si>
  <si>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</si>
  <si>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</si>
  <si>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</si>
  <si>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</si>
  <si>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</si>
  <si>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</si>
  <si>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</si>
  <si>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</si>
  <si>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</si>
  <si>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</si>
  <si>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</si>
  <si>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</si>
  <si>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</si>
  <si>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</si>
  <si>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</si>
  <si>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</si>
  <si>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</si>
  <si>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</si>
  <si>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</si>
  <si>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</si>
  <si>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</si>
  <si>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</si>
  <si>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</si>
  <si>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</si>
  <si>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</si>
  <si>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</si>
  <si>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</si>
  <si>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</si>
  <si>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</si>
  <si>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</si>
  <si>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</si>
  <si>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</si>
  <si>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</si>
  <si>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</si>
  <si>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</si>
  <si>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</si>
  <si>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</si>
  <si>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</si>
  <si>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</si>
  <si>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</si>
  <si>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</si>
  <si>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</si>
  <si>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</si>
  <si>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</si>
  <si>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</si>
  <si>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</si>
  <si>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</si>
  <si>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</si>
  <si>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</si>
  <si>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</si>
  <si>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</si>
  <si>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</si>
  <si>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</si>
  <si>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</si>
  <si>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</si>
  <si>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</si>
  <si>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</si>
  <si>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</si>
  <si>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</si>
  <si>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</si>
  <si>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</si>
  <si>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</si>
  <si>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</si>
  <si>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</si>
  <si>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</si>
  <si>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</si>
  <si>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</si>
  <si>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</si>
  <si>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</si>
  <si>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</si>
  <si>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</si>
  <si>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</si>
  <si>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</si>
  <si>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</si>
  <si>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</si>
  <si>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</si>
  <si>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</si>
  <si>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</si>
  <si>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</si>
  <si>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</si>
  <si>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</si>
  <si>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</si>
  <si>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</si>
  <si>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</si>
  <si>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</si>
  <si>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</si>
  <si>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</si>
  <si>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</si>
  <si>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</si>
  <si>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</si>
  <si>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</si>
  <si>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</si>
  <si>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</si>
  <si>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</si>
  <si>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</si>
  <si>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</si>
  <si>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</si>
  <si>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</si>
  <si>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</si>
  <si>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</si>
  <si>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</si>
  <si>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</si>
  <si>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</si>
  <si>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</si>
  <si>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</si>
  <si>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</si>
  <si>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</si>
  <si>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</si>
  <si>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</si>
  <si>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</si>
  <si>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</si>
  <si>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</si>
  <si>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</si>
  <si>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</si>
  <si>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</si>
  <si>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</si>
  <si>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</si>
  <si>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</si>
  <si>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</si>
  <si>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</si>
  <si>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</si>
  <si>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</si>
  <si>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</si>
  <si>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</si>
  <si>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</si>
  <si>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</si>
  <si>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</si>
  <si>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</si>
  <si>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</si>
  <si>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</si>
  <si>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</si>
  <si>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</si>
  <si>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</si>
  <si>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</si>
  <si>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</si>
  <si>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</si>
  <si>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</si>
  <si>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</si>
  <si>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</si>
  <si>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</si>
  <si>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</si>
  <si>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</si>
  <si>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</si>
  <si>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</si>
  <si>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</si>
  <si>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</si>
  <si>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</si>
  <si>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</si>
  <si>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</si>
  <si>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</si>
  <si>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</si>
  <si>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</si>
  <si>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</si>
  <si>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</si>
  <si>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</si>
  <si>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</si>
  <si>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</si>
  <si>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</si>
  <si>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</si>
  <si>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</si>
  <si>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</si>
  <si>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</si>
  <si>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</si>
  <si>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</si>
  <si>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</si>
  <si>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</si>
  <si>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</si>
  <si>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</si>
  <si>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</si>
  <si>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</si>
  <si>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</si>
  <si>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</si>
  <si>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</si>
  <si>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</si>
  <si>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</si>
  <si>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</si>
  <si>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</si>
  <si>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</si>
  <si>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</si>
  <si>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</si>
  <si>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</si>
  <si>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</si>
  <si>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</si>
  <si>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</si>
  <si>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</si>
  <si>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</si>
  <si>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</si>
  <si>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</si>
  <si>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</si>
  <si>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</si>
  <si>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</si>
  <si>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</si>
  <si>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</si>
  <si>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</si>
  <si>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</si>
  <si>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</si>
  <si>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</si>
  <si>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</si>
  <si>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</si>
  <si>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</si>
  <si>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</si>
  <si>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</si>
  <si>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</si>
  <si>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</si>
  <si>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</si>
  <si>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</si>
  <si>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</si>
  <si>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</si>
  <si>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</si>
  <si>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</si>
  <si>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</si>
  <si>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</si>
  <si>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</si>
  <si>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</si>
  <si>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</si>
  <si>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</si>
  <si>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</si>
  <si>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</si>
  <si>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</si>
  <si>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</si>
  <si>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</si>
  <si>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</si>
  <si>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</si>
  <si>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</si>
  <si>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</si>
  <si>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</si>
  <si>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</si>
  <si>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</si>
  <si>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</si>
  <si>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</si>
  <si>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</si>
  <si>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</si>
  <si>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</si>
  <si>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</si>
  <si>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</si>
  <si>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</si>
  <si>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</si>
  <si>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</si>
  <si>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</si>
  <si>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</si>
  <si>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</si>
  <si>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</si>
  <si>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</si>
  <si>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</si>
  <si>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</si>
  <si>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</si>
  <si>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</si>
  <si>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</si>
  <si>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</si>
  <si>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</si>
  <si>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</si>
  <si>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</si>
  <si>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</si>
  <si>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</si>
  <si>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</si>
  <si>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</si>
  <si>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</si>
  <si>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</si>
  <si>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</si>
  <si>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</si>
  <si>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</si>
  <si>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</si>
  <si>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</si>
  <si>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</si>
  <si>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</si>
  <si>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</si>
  <si>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</si>
  <si>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</si>
  <si>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</si>
  <si>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</si>
  <si>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</si>
  <si>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</si>
  <si>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</si>
  <si>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</si>
  <si>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</si>
  <si>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</si>
  <si>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</si>
  <si>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</si>
  <si>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</si>
  <si>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</si>
  <si>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</si>
  <si>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</si>
  <si>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</si>
  <si>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</si>
  <si>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</si>
  <si>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</si>
  <si>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</si>
  <si>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</si>
  <si>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</si>
  <si>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</si>
  <si>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</si>
  <si>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</si>
  <si>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</si>
  <si>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</si>
  <si>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</si>
  <si>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</si>
  <si>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</si>
  <si>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</si>
  <si>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</si>
  <si>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</si>
  <si>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</si>
  <si>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</si>
  <si>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</si>
  <si>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</si>
  <si>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</si>
  <si>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</si>
  <si>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</si>
  <si>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</si>
  <si>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</si>
  <si>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</si>
  <si>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</si>
  <si>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</si>
  <si>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</si>
  <si>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</si>
  <si>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</si>
  <si>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</si>
  <si>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</si>
  <si>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</si>
  <si>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</si>
  <si>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</si>
  <si>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</si>
  <si>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</si>
  <si>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</si>
  <si>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</si>
  <si>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</si>
  <si>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</si>
  <si>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</si>
  <si>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</si>
  <si>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</si>
  <si>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</si>
  <si>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</si>
  <si>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</si>
  <si>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</si>
  <si>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</si>
  <si>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</si>
  <si>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</si>
  <si>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</si>
  <si>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</si>
  <si>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</si>
  <si>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</si>
  <si>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</si>
  <si>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</si>
  <si>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</si>
  <si>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</si>
  <si>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</si>
  <si>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</si>
  <si>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</si>
  <si>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</si>
  <si>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</si>
  <si>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</si>
  <si>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</si>
  <si>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</si>
  <si>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</si>
  <si>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</si>
  <si>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</si>
  <si>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</si>
  <si>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</si>
  <si>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</si>
  <si>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</si>
  <si>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</si>
  <si>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</si>
  <si>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</si>
  <si>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</si>
  <si>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</si>
  <si>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</si>
  <si>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</si>
  <si>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</si>
  <si>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</si>
  <si>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</si>
  <si>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</si>
  <si>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</si>
  <si>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</si>
  <si>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</si>
  <si>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</si>
  <si>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</si>
  <si>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</si>
  <si>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</si>
  <si>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</si>
  <si>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</si>
  <si>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</si>
  <si>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</si>
  <si>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</si>
  <si>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</si>
  <si>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</si>
  <si>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</si>
  <si>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</si>
  <si>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</si>
  <si>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</si>
  <si>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</si>
  <si>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</si>
  <si>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</si>
  <si>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</si>
  <si>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</si>
  <si>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</si>
  <si>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</si>
  <si>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</si>
  <si>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</si>
  <si>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</si>
  <si>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</si>
  <si>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</si>
  <si>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</si>
  <si>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</si>
  <si>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</si>
  <si>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</si>
  <si>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</si>
  <si>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</si>
  <si>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</si>
  <si>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</si>
  <si>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</si>
  <si>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</si>
  <si>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</si>
  <si>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</si>
  <si>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</si>
  <si>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</si>
  <si>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</si>
  <si>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</si>
  <si>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</si>
  <si>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</si>
  <si>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</si>
  <si>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</si>
  <si>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</si>
  <si>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</si>
  <si>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</si>
  <si>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</si>
  <si>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</si>
  <si>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</si>
  <si>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</si>
  <si>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</si>
  <si>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</si>
  <si>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</si>
  <si>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</si>
  <si>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</si>
  <si>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</si>
  <si>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</si>
  <si>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</si>
  <si>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</si>
  <si>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</si>
  <si>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</si>
  <si>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</si>
  <si>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</si>
  <si>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</si>
  <si>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</si>
  <si>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</si>
  <si>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</si>
  <si>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</si>
  <si>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</si>
  <si>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</si>
  <si>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</si>
  <si>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</si>
  <si>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</si>
  <si>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</si>
  <si>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</si>
  <si>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</si>
  <si>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</si>
  <si>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</si>
  <si>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</si>
  <si>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</si>
  <si>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</si>
  <si>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</si>
  <si>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</si>
  <si>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</si>
  <si>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</si>
  <si>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</si>
  <si>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</si>
  <si>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</si>
  <si>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</si>
  <si>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</si>
  <si>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</si>
  <si>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</si>
  <si>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</si>
  <si>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</si>
  <si>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</si>
  <si>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</si>
  <si>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</si>
  <si>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</si>
  <si>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</si>
  <si>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</si>
  <si>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</si>
  <si>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</si>
  <si>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</si>
  <si>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</si>
  <si>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</si>
  <si>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</si>
  <si>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</si>
  <si>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</si>
  <si>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</si>
  <si>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</si>
  <si>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</si>
  <si>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</si>
  <si>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</si>
  <si>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</si>
  <si>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</si>
  <si>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</si>
  <si>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</si>
  <si>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</si>
  <si>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</si>
  <si>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</si>
  <si>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</si>
  <si>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</si>
  <si>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</si>
  <si>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</si>
  <si>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</si>
  <si>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</si>
  <si>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</si>
  <si>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</si>
  <si>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</si>
  <si>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</si>
  <si>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</si>
  <si>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</si>
  <si>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</si>
  <si>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</si>
  <si>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</si>
  <si>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</si>
  <si>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</si>
  <si>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</si>
  <si>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</si>
  <si>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</si>
  <si>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</si>
  <si>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</si>
  <si>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</si>
  <si>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</si>
  <si>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</si>
  <si>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</si>
  <si>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</si>
  <si>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</si>
  <si>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</si>
  <si>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</si>
  <si>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</si>
  <si>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</si>
  <si>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</si>
  <si>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</si>
  <si>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</si>
  <si>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</si>
  <si>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</si>
  <si>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</si>
  <si>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</si>
  <si>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</si>
  <si>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</si>
  <si>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</si>
  <si>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</si>
  <si>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</si>
  <si>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</si>
  <si>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</si>
  <si>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</si>
  <si>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</si>
  <si>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</si>
  <si>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</si>
  <si>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</si>
  <si>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</si>
  <si>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</si>
  <si>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</si>
  <si>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</si>
  <si>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</si>
  <si>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</si>
  <si>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</si>
  <si>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</si>
  <si>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</si>
  <si>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</si>
  <si>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</si>
  <si>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</si>
  <si>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</si>
  <si>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</si>
  <si>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</si>
  <si>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</si>
  <si>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</si>
  <si>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</si>
  <si>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</si>
  <si>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</si>
  <si>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</si>
  <si>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</si>
  <si>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</si>
  <si>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</si>
  <si>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</si>
  <si>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</si>
  <si>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</si>
  <si>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</si>
  <si>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</si>
  <si>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</si>
  <si>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</si>
  <si>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</si>
  <si>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</si>
  <si>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</si>
  <si>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</si>
  <si>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</si>
  <si>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</si>
  <si>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</si>
  <si>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</si>
  <si>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</si>
  <si>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</si>
  <si>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</si>
  <si>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</si>
  <si>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</si>
  <si>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</si>
  <si>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</si>
  <si>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</si>
  <si>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</si>
  <si>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</si>
  <si>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</si>
  <si>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</si>
  <si>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</si>
  <si>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</si>
  <si>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</si>
  <si>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</si>
  <si>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</si>
  <si>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</si>
  <si>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</si>
  <si>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</si>
  <si>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</si>
  <si>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</si>
  <si>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</si>
  <si>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</si>
  <si>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</si>
  <si>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</si>
  <si>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</si>
  <si>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</si>
  <si>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</si>
  <si>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</si>
  <si>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</si>
  <si>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</si>
  <si>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</si>
  <si>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</si>
  <si>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</si>
  <si>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</si>
  <si>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</si>
  <si>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</si>
  <si>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</si>
  <si>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</si>
  <si>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</si>
  <si>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</si>
  <si>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</si>
  <si>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</si>
  <si>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</si>
  <si>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</si>
  <si>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</si>
  <si>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</si>
  <si>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</si>
  <si>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</si>
  <si>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</si>
  <si>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</si>
  <si>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</si>
  <si>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</si>
  <si>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</si>
  <si>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</si>
  <si>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</si>
  <si>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</si>
  <si>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</si>
  <si>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</si>
  <si>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</si>
  <si>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</si>
  <si>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</si>
  <si>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</si>
  <si>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</si>
  <si>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</si>
  <si>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</si>
  <si>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</si>
  <si>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</si>
  <si>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</si>
  <si>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</si>
  <si>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</si>
  <si>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</si>
  <si>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</si>
  <si>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</si>
  <si>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</si>
  <si>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</si>
  <si>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</si>
  <si>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</si>
  <si>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</si>
  <si>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</si>
  <si>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</si>
  <si>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</si>
  <si>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</si>
  <si>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</si>
  <si>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</si>
  <si>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</si>
  <si>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</si>
  <si>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</si>
  <si>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</si>
  <si>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</si>
  <si>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</si>
  <si>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</si>
  <si>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</si>
  <si>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</si>
  <si>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</si>
  <si>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</si>
  <si>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</si>
  <si>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</si>
  <si>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</si>
  <si>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</si>
  <si>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</si>
  <si>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</si>
  <si>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</si>
  <si>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</si>
  <si>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</si>
  <si>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</si>
  <si>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</si>
  <si>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</si>
  <si>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</si>
  <si>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</si>
  <si>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</si>
  <si>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</si>
  <si>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</si>
  <si>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</si>
  <si>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</si>
  <si>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</si>
  <si>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</si>
  <si>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</si>
  <si>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</si>
  <si>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</si>
  <si>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</si>
  <si>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</si>
  <si>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</si>
  <si>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</si>
  <si>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</si>
  <si>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</si>
  <si>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</si>
  <si>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</si>
  <si>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</si>
  <si>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</si>
  <si>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</si>
  <si>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</si>
  <si>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</si>
  <si>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</si>
  <si>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</si>
  <si>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</si>
  <si>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</si>
  <si>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</si>
  <si>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</si>
  <si>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</si>
  <si>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</si>
  <si>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</si>
  <si>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</si>
  <si>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</si>
  <si>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</si>
  <si>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</si>
  <si>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</si>
  <si>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</si>
  <si>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</si>
  <si>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</si>
  <si>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</si>
  <si>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</si>
  <si>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</si>
  <si>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</si>
  <si>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</si>
  <si>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</si>
  <si>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</si>
  <si>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</si>
  <si>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</si>
  <si>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</si>
  <si>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</si>
  <si>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</si>
  <si>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</si>
  <si>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</si>
  <si>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</si>
  <si>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</si>
  <si>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</si>
  <si>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</si>
  <si>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</si>
  <si>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</si>
  <si>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</si>
  <si>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</si>
  <si>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</si>
  <si>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</si>
  <si>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</si>
  <si>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</si>
  <si>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</si>
  <si>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</si>
  <si>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</si>
  <si>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</si>
  <si>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</si>
  <si>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</si>
  <si>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</si>
  <si>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</si>
  <si>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</si>
  <si>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</si>
  <si>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</si>
  <si>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</si>
  <si>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</si>
  <si>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</si>
  <si>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</si>
  <si>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</si>
  <si>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</si>
  <si>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</si>
  <si>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</si>
  <si>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</si>
  <si>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</si>
  <si>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</si>
  <si>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</si>
  <si>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</si>
  <si>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</si>
  <si>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</si>
  <si>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</si>
  <si>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</si>
  <si>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</si>
  <si>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</si>
  <si>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</si>
  <si>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</si>
  <si>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</si>
  <si>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</si>
  <si>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</si>
  <si>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</si>
  <si>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</si>
  <si>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</si>
  <si>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</si>
  <si>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</si>
  <si>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</si>
  <si>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</si>
  <si>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</si>
  <si>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</si>
  <si>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</si>
  <si>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</si>
  <si>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</si>
  <si>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</si>
  <si>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</si>
  <si>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</si>
  <si>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</si>
  <si>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</si>
  <si>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</si>
  <si>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</si>
  <si>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</si>
  <si>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</si>
  <si>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</si>
  <si>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</si>
  <si>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</si>
  <si>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</si>
  <si>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</si>
  <si>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</si>
  <si>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</si>
  <si>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</si>
  <si>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</si>
  <si>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</si>
  <si>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</si>
  <si>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</si>
  <si>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</si>
  <si>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</si>
  <si>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</si>
  <si>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</si>
  <si>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</si>
  <si>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</si>
  <si>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</si>
  <si>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</si>
  <si>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</si>
  <si>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</si>
  <si>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</si>
  <si>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</si>
  <si>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</si>
  <si>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</si>
  <si>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</si>
  <si>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</si>
  <si>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</si>
  <si>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</si>
  <si>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</si>
  <si>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</si>
  <si>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</si>
  <si>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</si>
  <si>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</si>
  <si>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</si>
  <si>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</si>
  <si>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</si>
  <si>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</si>
  <si>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</si>
  <si>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</si>
  <si>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</si>
  <si>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</si>
  <si>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</si>
  <si>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</si>
  <si>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</si>
  <si>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</si>
  <si>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</si>
  <si>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</si>
  <si>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</si>
  <si>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</si>
  <si>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</si>
  <si>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</si>
  <si>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</si>
  <si>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</si>
  <si>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</si>
  <si>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</si>
  <si>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</si>
  <si>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</si>
  <si>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</si>
  <si>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</si>
  <si>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</si>
  <si>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</si>
  <si>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</si>
  <si>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</si>
  <si>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</si>
  <si>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</si>
  <si>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</si>
  <si>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</si>
  <si>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</si>
  <si>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</si>
  <si>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</si>
  <si>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</si>
  <si>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</si>
  <si>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</si>
  <si>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</si>
  <si>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</si>
  <si>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</si>
  <si>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</si>
  <si>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</si>
  <si>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</si>
  <si>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</si>
  <si>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</si>
  <si>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</si>
  <si>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</si>
  <si>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</si>
  <si>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</si>
  <si>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</si>
  <si>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</si>
  <si>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</si>
  <si>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</si>
  <si>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</si>
  <si>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</si>
  <si>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</si>
  <si>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</si>
  <si>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</si>
  <si>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</si>
  <si>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</si>
  <si>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</si>
  <si>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</si>
  <si>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</si>
  <si>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</si>
  <si>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</si>
  <si>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</si>
  <si>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</si>
  <si>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</si>
  <si>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</si>
  <si>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</si>
  <si>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</si>
  <si>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</si>
  <si>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</si>
  <si>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</si>
  <si>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</si>
  <si>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</si>
  <si>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</si>
  <si>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</si>
  <si>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</si>
  <si>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</si>
  <si>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</si>
  <si>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</si>
  <si>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</si>
  <si>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</si>
  <si>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</si>
  <si>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</si>
  <si>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</si>
  <si>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</si>
  <si>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</si>
  <si>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</si>
  <si>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</si>
  <si>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</si>
  <si>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</si>
  <si>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</si>
  <si>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</si>
  <si>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</si>
  <si>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</si>
  <si>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</si>
  <si>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</si>
  <si>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</si>
  <si>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</si>
  <si>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</si>
  <si>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</si>
  <si>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</si>
  <si>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</si>
  <si>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</si>
  <si>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</si>
  <si>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</si>
  <si>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</si>
  <si>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</si>
  <si>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</si>
  <si>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</si>
  <si>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</si>
  <si>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</si>
  <si>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</si>
  <si>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</si>
  <si>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</si>
  <si>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</si>
  <si>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</si>
  <si>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</si>
  <si>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</si>
  <si>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</si>
  <si>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</si>
  <si>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</si>
  <si>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</si>
  <si>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</si>
  <si>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</si>
  <si>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</si>
  <si>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</si>
  <si>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</si>
  <si>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</si>
  <si>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</si>
  <si>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</si>
  <si>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</si>
  <si>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</si>
  <si>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</si>
  <si>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</si>
  <si>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</si>
  <si>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</si>
  <si>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</si>
  <si>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</si>
  <si>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</si>
  <si>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</si>
  <si>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</si>
  <si>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</si>
  <si>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</si>
  <si>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</si>
  <si>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</si>
  <si>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</si>
  <si>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</si>
  <si>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</si>
  <si>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</si>
  <si>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</si>
  <si>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</si>
  <si>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</si>
  <si>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</si>
  <si>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</si>
  <si>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</si>
  <si>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</si>
  <si>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</si>
  <si>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</si>
  <si>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</si>
  <si>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</si>
  <si>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</si>
  <si>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</si>
  <si>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</si>
  <si>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</si>
  <si>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</si>
  <si>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</si>
  <si>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</si>
  <si>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</si>
  <si>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</si>
  <si>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</si>
  <si>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</si>
  <si>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</si>
  <si>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</si>
  <si>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</si>
  <si>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</si>
  <si>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</si>
  <si>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</si>
  <si>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</si>
  <si>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</si>
  <si>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</si>
  <si>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</si>
  <si>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</si>
  <si>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</si>
  <si>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</si>
  <si>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</si>
  <si>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</si>
  <si>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</si>
  <si>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</si>
  <si>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</si>
  <si>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</si>
  <si>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</si>
  <si>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</si>
  <si>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</si>
  <si>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</si>
  <si>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</si>
  <si>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</si>
  <si>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</si>
  <si>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</si>
  <si>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</si>
  <si>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</si>
  <si>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</si>
  <si>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</si>
  <si>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</si>
  <si>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</si>
  <si>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</si>
  <si>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</si>
  <si>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</si>
  <si>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</si>
  <si>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</si>
  <si>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</si>
  <si>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</si>
  <si>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</si>
  <si>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</si>
  <si>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</si>
  <si>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</si>
  <si>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</si>
  <si>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</si>
  <si>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</si>
  <si>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</si>
  <si>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</si>
  <si>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</si>
  <si>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</si>
  <si>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</si>
  <si>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</si>
  <si>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</si>
  <si>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</si>
  <si>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</si>
  <si>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</si>
  <si>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</si>
  <si>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</si>
  <si>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</si>
  <si>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</si>
  <si>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</si>
  <si>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</si>
  <si>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</si>
  <si>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</si>
  <si>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</si>
  <si>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</si>
  <si>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</si>
  <si>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</si>
  <si>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</si>
  <si>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</si>
  <si>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</si>
  <si>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</si>
  <si>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</si>
  <si>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</si>
  <si>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</si>
  <si>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</si>
  <si>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</si>
  <si>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</si>
  <si>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</si>
  <si>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</si>
  <si>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</si>
  <si>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</si>
  <si>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</si>
  <si>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</si>
  <si>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</si>
  <si>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</si>
  <si>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</si>
  <si>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</si>
  <si>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</si>
  <si>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</si>
  <si>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</si>
  <si>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</si>
  <si>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</si>
  <si>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</si>
  <si>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</si>
  <si>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</si>
  <si>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</si>
  <si>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</si>
  <si>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</si>
  <si>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</si>
  <si>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</si>
  <si>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</si>
  <si>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</si>
  <si>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</si>
  <si>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</si>
  <si>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</si>
  <si>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</si>
  <si>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</si>
  <si>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</si>
  <si>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</si>
  <si>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</si>
  <si>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</si>
  <si>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</si>
  <si>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</si>
  <si>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</si>
  <si>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</si>
  <si>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</si>
  <si>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</si>
  <si>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</si>
  <si>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</si>
  <si>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</si>
  <si>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</si>
  <si>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</si>
  <si>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</si>
  <si>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</si>
  <si>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</si>
  <si>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</si>
  <si>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</si>
  <si>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</si>
  <si>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</si>
  <si>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</si>
  <si>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</si>
  <si>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</si>
  <si>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</si>
  <si>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</si>
  <si>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</si>
  <si>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</si>
  <si>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</si>
  <si>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</si>
  <si>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</si>
  <si>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</si>
  <si>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</si>
  <si>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</si>
  <si>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</si>
  <si>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</si>
  <si>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</si>
  <si>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</si>
  <si>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</si>
  <si>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</si>
  <si>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</si>
  <si>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</si>
  <si>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</si>
  <si>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</si>
  <si>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</si>
  <si>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</si>
  <si>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</si>
  <si>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</si>
  <si>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</si>
  <si>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</si>
  <si>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</si>
  <si>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</si>
  <si>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</si>
  <si>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</si>
  <si>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</si>
  <si>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</si>
  <si>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</si>
  <si>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</si>
  <si>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</si>
  <si>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</si>
  <si>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</si>
  <si>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</si>
  <si>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</si>
  <si>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</si>
  <si>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</si>
  <si>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</si>
  <si>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</si>
  <si>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</si>
  <si>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</si>
  <si>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</si>
  <si>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</si>
  <si>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</si>
  <si>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</si>
  <si>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</si>
  <si>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</si>
  <si>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</si>
  <si>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</si>
  <si>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</si>
  <si>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</si>
  <si>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</si>
  <si>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</si>
  <si>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</si>
  <si>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</si>
  <si>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</si>
  <si>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</si>
  <si>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</si>
  <si>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</si>
  <si>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</si>
  <si>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</si>
  <si>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</si>
  <si>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</si>
  <si>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</si>
  <si>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</si>
  <si>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</si>
  <si>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</si>
  <si>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</si>
  <si>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</si>
  <si>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</si>
  <si>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</si>
  <si>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</si>
  <si>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</si>
  <si>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</si>
  <si>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</si>
  <si>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</si>
  <si>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</si>
  <si>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</si>
  <si>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</si>
  <si>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</si>
  <si>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</si>
  <si>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</si>
  <si>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</si>
  <si>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</si>
  <si>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</si>
  <si>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</si>
  <si>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</si>
  <si>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</si>
  <si>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</si>
  <si>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</si>
  <si>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</si>
  <si>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</si>
  <si>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</si>
  <si>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</si>
  <si>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</si>
  <si>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</si>
  <si>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</si>
  <si>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</si>
  <si>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</si>
  <si>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</si>
  <si>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</si>
  <si>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</si>
  <si>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</si>
  <si>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</si>
  <si>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</si>
  <si>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</si>
  <si>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</si>
  <si>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</si>
  <si>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</si>
  <si>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</si>
  <si>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</si>
  <si>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</si>
  <si>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</si>
  <si>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</si>
  <si>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</si>
  <si>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</si>
  <si>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</si>
  <si>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</si>
  <si>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</si>
  <si>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</si>
  <si>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</si>
  <si>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</si>
  <si>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</si>
  <si>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</si>
  <si>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</si>
  <si>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</si>
  <si>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</si>
  <si>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</si>
  <si>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</si>
  <si>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</si>
  <si>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</si>
  <si>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</si>
  <si>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</si>
  <si>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</si>
  <si>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</si>
  <si>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</si>
  <si>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</si>
  <si>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</si>
  <si>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</si>
  <si>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</si>
  <si>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</si>
  <si>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</si>
  <si>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</si>
  <si>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</si>
  <si>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</si>
  <si>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</si>
  <si>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</si>
  <si>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</si>
  <si>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</si>
  <si>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</si>
  <si>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</si>
  <si>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</si>
  <si>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</si>
  <si>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</si>
  <si>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</si>
  <si>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</si>
  <si>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</si>
  <si>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</si>
  <si>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</si>
  <si>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</si>
  <si>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</si>
  <si>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</si>
  <si>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</si>
  <si>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</si>
  <si>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</si>
  <si>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</si>
  <si>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</si>
  <si>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</si>
  <si>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</si>
  <si>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</si>
  <si>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</si>
  <si>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</si>
  <si>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</si>
  <si>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</si>
  <si>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</si>
  <si>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</si>
  <si>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</si>
  <si>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</si>
  <si>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</si>
  <si>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</si>
  <si>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</si>
  <si>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</si>
  <si>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</si>
  <si>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</si>
  <si>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</si>
  <si>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</si>
  <si>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</si>
  <si>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</si>
  <si>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</si>
  <si>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</si>
  <si>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</si>
  <si>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</si>
  <si>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</si>
  <si>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</si>
  <si>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</si>
  <si>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</si>
  <si>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</si>
  <si>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</si>
  <si>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</si>
  <si>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</si>
  <si>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</si>
  <si>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</si>
  <si>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</si>
  <si>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</si>
  <si>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</si>
  <si>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</si>
  <si>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</si>
  <si>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</si>
  <si>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</si>
  <si>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</si>
  <si>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</si>
  <si>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</si>
  <si>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</si>
  <si>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</si>
  <si>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</si>
  <si>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</si>
  <si>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</si>
  <si>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</si>
  <si>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</si>
  <si>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</si>
  <si>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</si>
  <si>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</si>
  <si>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</si>
  <si>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</si>
  <si>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</si>
  <si>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</si>
  <si>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</si>
  <si>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</si>
  <si>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</si>
  <si>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</si>
  <si>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</si>
  <si>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</si>
  <si>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</si>
  <si>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</si>
  <si>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</si>
  <si>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</si>
  <si>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</si>
  <si>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</si>
  <si>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</si>
  <si>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</si>
  <si>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</si>
  <si>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</si>
  <si>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</si>
  <si>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</si>
  <si>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</si>
  <si>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</si>
  <si>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</si>
  <si>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</si>
  <si>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</si>
  <si>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</si>
  <si>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</si>
  <si>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</si>
  <si>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</si>
  <si>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</si>
  <si>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</si>
  <si>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</si>
  <si>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</si>
  <si>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</si>
  <si>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</si>
  <si>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</si>
  <si>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</si>
  <si>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</si>
  <si>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</si>
  <si>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</si>
  <si>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</si>
  <si>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</si>
  <si>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</si>
  <si>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</si>
  <si>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</si>
  <si>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</si>
  <si>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</si>
  <si>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</si>
  <si>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</si>
  <si>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</si>
  <si>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</si>
  <si>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</si>
  <si>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</si>
  <si>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</si>
  <si>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</si>
  <si>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</si>
  <si>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</si>
  <si>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</si>
  <si>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</si>
  <si>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</si>
  <si>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</si>
  <si>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</si>
  <si>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</si>
  <si>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</si>
  <si>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</si>
  <si>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</si>
  <si>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</si>
  <si>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</si>
  <si>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</si>
  <si>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</si>
  <si>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</si>
  <si>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</si>
  <si>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</si>
  <si>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</si>
  <si>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</si>
  <si>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</si>
  <si>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</si>
  <si>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</si>
  <si>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</si>
  <si>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</si>
  <si>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</si>
  <si>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</si>
  <si>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</si>
  <si>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</si>
  <si>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</si>
  <si>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</si>
  <si>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</si>
  <si>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</si>
  <si>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</si>
  <si>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</si>
  <si>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</si>
  <si>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</si>
  <si>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</si>
  <si>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</si>
  <si>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</si>
  <si>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</si>
  <si>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</si>
  <si>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</si>
  <si>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</si>
  <si>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</si>
  <si>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</si>
  <si>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</si>
  <si>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</si>
  <si>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</si>
  <si>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</si>
  <si>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</si>
  <si>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</si>
  <si>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</si>
  <si>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</si>
  <si>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</si>
  <si>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</si>
  <si>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</si>
  <si>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</si>
  <si>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</si>
  <si>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</si>
  <si>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</si>
  <si>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</si>
  <si>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</si>
  <si>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</si>
  <si>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</si>
  <si>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</si>
  <si>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</si>
  <si>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</si>
  <si>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</si>
  <si>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</si>
  <si>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</si>
  <si>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</si>
  <si>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</si>
  <si>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</si>
  <si>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</si>
  <si>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</si>
  <si>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</si>
  <si>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</si>
  <si>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</si>
  <si>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</si>
  <si>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</si>
  <si>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</si>
  <si>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</si>
  <si>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</si>
  <si>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</si>
  <si>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</si>
  <si>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</si>
  <si>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</si>
  <si>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</si>
  <si>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</si>
  <si>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</si>
  <si>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</si>
  <si>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</si>
  <si>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</si>
  <si>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</si>
  <si>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</si>
  <si>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</si>
  <si>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</si>
  <si>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</si>
  <si>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</si>
  <si>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</si>
  <si>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</si>
  <si>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</si>
  <si>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</si>
  <si>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</si>
  <si>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</si>
  <si>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</si>
  <si>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</si>
  <si>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</si>
  <si>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</si>
  <si>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</si>
  <si>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</si>
  <si>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</si>
  <si>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</si>
  <si>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</si>
  <si>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</si>
  <si>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</si>
  <si>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</si>
  <si>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</si>
  <si>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</si>
  <si>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</si>
  <si>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</si>
  <si>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</si>
  <si>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</si>
  <si>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</si>
  <si>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</si>
  <si>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</si>
  <si>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</si>
  <si>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</si>
  <si>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</si>
  <si>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</si>
  <si>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</si>
  <si>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</si>
  <si>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</si>
  <si>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</si>
  <si>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</si>
  <si>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</si>
  <si>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</si>
  <si>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</si>
  <si>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</si>
  <si>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</si>
  <si>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</si>
  <si>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</si>
  <si>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</si>
  <si>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</si>
  <si>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</si>
  <si>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</si>
  <si>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</si>
  <si>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</si>
  <si>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</si>
  <si>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</si>
  <si>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</si>
  <si>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</si>
  <si>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</si>
  <si>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</si>
  <si>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</si>
  <si>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</si>
  <si>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</si>
  <si>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</si>
  <si>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</si>
  <si>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</si>
  <si>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</si>
  <si>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</si>
  <si>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</si>
  <si>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</si>
  <si>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</si>
  <si>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</si>
  <si>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</si>
  <si>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</si>
  <si>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</si>
  <si>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</si>
  <si>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</si>
  <si>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</si>
  <si>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</si>
  <si>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</si>
  <si>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</si>
  <si>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</si>
  <si>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</si>
  <si>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</si>
  <si>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</si>
  <si>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</si>
  <si>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</si>
  <si>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</si>
  <si>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</si>
  <si>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</si>
  <si>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</si>
  <si>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</si>
  <si>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</si>
  <si>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</si>
  <si>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</si>
  <si>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</si>
  <si>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</si>
  <si>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</si>
  <si>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</si>
  <si>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</si>
  <si>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</si>
  <si>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</si>
  <si>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</si>
  <si>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</si>
  <si>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</si>
  <si>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</si>
  <si>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</si>
  <si>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</si>
  <si>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</si>
  <si>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</si>
  <si>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</si>
  <si>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</si>
  <si>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</si>
  <si>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</si>
  <si>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</si>
  <si>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</si>
  <si>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</si>
  <si>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</si>
  <si>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</si>
  <si>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</si>
  <si>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</si>
  <si>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</si>
  <si>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</si>
  <si>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</si>
  <si>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</si>
  <si>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</si>
  <si>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</si>
  <si>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</si>
  <si>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</si>
  <si>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</si>
  <si>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</si>
  <si>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</si>
  <si>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</si>
  <si>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</si>
  <si>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</si>
  <si>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</si>
  <si>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</si>
  <si>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</si>
  <si>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</si>
  <si>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</si>
  <si>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</si>
  <si>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</si>
  <si>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</si>
  <si>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</si>
  <si>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</si>
  <si>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</si>
  <si>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</si>
  <si>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</si>
  <si>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</si>
  <si>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</si>
  <si>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</si>
  <si>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</si>
  <si>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</si>
  <si>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</si>
  <si>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</si>
  <si>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</si>
  <si>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</si>
  <si>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</si>
  <si>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</si>
  <si>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</si>
  <si>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</si>
  <si>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</si>
  <si>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</si>
  <si>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</si>
  <si>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</si>
  <si>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</si>
  <si>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</si>
  <si>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</si>
  <si>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</si>
  <si>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</si>
  <si>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</si>
  <si>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</si>
  <si>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</si>
  <si>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</si>
  <si>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</si>
  <si>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</si>
  <si>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</si>
  <si>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</si>
  <si>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</si>
  <si>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</si>
  <si>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</si>
  <si>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</si>
  <si>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</si>
  <si>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</si>
  <si>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</si>
  <si>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</si>
  <si>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</si>
  <si>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</si>
  <si>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</si>
  <si>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</si>
  <si>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</si>
  <si>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</si>
  <si>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</si>
  <si>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</si>
  <si>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</si>
  <si>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</si>
  <si>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</si>
  <si>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</si>
  <si>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</si>
  <si>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</si>
  <si>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</si>
  <si>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</si>
  <si>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</si>
  <si>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</si>
  <si>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</si>
  <si>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</si>
  <si>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</si>
  <si>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</si>
  <si>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</si>
  <si>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</si>
  <si>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</si>
  <si>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</si>
  <si>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</si>
  <si>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</si>
  <si>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</si>
  <si>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</si>
  <si>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</si>
  <si>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</si>
  <si>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</si>
  <si>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</si>
  <si>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</si>
  <si>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</si>
  <si>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</si>
  <si>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</si>
  <si>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</si>
  <si>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</si>
  <si>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</si>
  <si>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</si>
  <si>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</si>
  <si>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</si>
  <si>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</si>
  <si>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</si>
  <si>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</si>
  <si>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</si>
  <si>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</si>
  <si>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</si>
  <si>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</si>
  <si>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</si>
  <si>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</si>
  <si>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</si>
  <si>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</si>
  <si>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</si>
  <si>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</si>
  <si>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</si>
  <si>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</si>
  <si>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</si>
  <si>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</si>
  <si>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</si>
  <si>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</si>
  <si>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</si>
  <si>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</si>
  <si>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</si>
  <si>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</si>
  <si>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</si>
  <si>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</si>
  <si>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</si>
  <si>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</si>
  <si>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</si>
  <si>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</si>
  <si>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</si>
  <si>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</si>
  <si>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</si>
  <si>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</si>
  <si>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</si>
  <si>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</si>
  <si>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</si>
  <si>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</si>
  <si>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</si>
  <si>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</si>
  <si>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</si>
  <si>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</si>
  <si>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</si>
  <si>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</si>
  <si>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</si>
  <si>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</si>
  <si>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</si>
  <si>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</si>
  <si>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</si>
  <si>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</si>
  <si>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</si>
  <si>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</si>
  <si>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</si>
  <si>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</si>
  <si>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</si>
  <si>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</si>
  <si>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</si>
  <si>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</si>
  <si>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</si>
  <si>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</si>
  <si>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</si>
  <si>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</si>
  <si>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</si>
  <si>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</si>
  <si>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</si>
  <si>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</si>
  <si>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</si>
  <si>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</si>
  <si>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</si>
  <si>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</si>
  <si>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</si>
  <si>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</si>
  <si>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</si>
  <si>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</si>
  <si>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</si>
  <si>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</si>
  <si>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</si>
  <si>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</si>
  <si>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</si>
  <si>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</si>
  <si>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</si>
  <si>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</si>
  <si>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</si>
  <si>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</si>
  <si>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</si>
  <si>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</si>
  <si>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</si>
  <si>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</si>
  <si>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</si>
  <si>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</si>
  <si>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</si>
  <si>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</si>
  <si>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</si>
  <si>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</si>
  <si>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</si>
  <si>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</si>
  <si>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</si>
  <si>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</si>
  <si>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</si>
  <si>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</si>
  <si>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</si>
  <si>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</si>
  <si>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</si>
  <si>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</si>
  <si>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</si>
  <si>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</si>
  <si>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</si>
  <si>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</si>
  <si>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</si>
  <si>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</si>
  <si>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</si>
  <si>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</si>
  <si>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</si>
  <si>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</si>
  <si>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</si>
  <si>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</si>
  <si>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</si>
  <si>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</si>
  <si>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</si>
  <si>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</si>
  <si>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</si>
  <si>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</si>
  <si>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</si>
  <si>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</si>
  <si>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</si>
  <si>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</si>
  <si>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</si>
  <si>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</si>
  <si>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</si>
  <si>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</si>
  <si>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</si>
  <si>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</si>
  <si>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</si>
  <si>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</si>
  <si>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</si>
  <si>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</si>
  <si>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</si>
  <si>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</si>
  <si>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</si>
  <si>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</si>
  <si>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</si>
  <si>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</si>
  <si>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</si>
  <si>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</si>
  <si>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</si>
  <si>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</si>
  <si>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</si>
  <si>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</si>
  <si>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</si>
  <si>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</si>
  <si>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</si>
  <si>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</si>
  <si>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</si>
  <si>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</si>
  <si>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</si>
  <si>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</si>
  <si>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</si>
  <si>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</si>
  <si>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</si>
  <si>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</si>
  <si>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</si>
  <si>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</si>
  <si>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</si>
  <si>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</si>
  <si>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</si>
  <si>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</si>
  <si>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</si>
  <si>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</si>
  <si>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</si>
  <si>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</si>
  <si>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</si>
  <si>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</si>
  <si>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</si>
  <si>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</si>
  <si>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</si>
  <si>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</si>
  <si>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</si>
  <si>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</si>
  <si>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</si>
  <si>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</si>
  <si>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</si>
  <si>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</si>
  <si>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</si>
  <si>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</si>
  <si>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</si>
  <si>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</si>
  <si>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</si>
  <si>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</si>
  <si>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</si>
  <si>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</si>
  <si>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</si>
  <si>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</si>
  <si>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</si>
  <si>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</si>
  <si>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</si>
  <si>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</si>
  <si>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</si>
  <si>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</si>
  <si>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</si>
  <si>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</si>
  <si>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</si>
  <si>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</si>
  <si>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</si>
  <si>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</si>
  <si>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</si>
  <si>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</si>
  <si>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</si>
  <si>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</si>
  <si>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</si>
  <si>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</si>
  <si>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</si>
  <si>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</si>
  <si>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</si>
  <si>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</si>
  <si>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</si>
  <si>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</si>
  <si>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</si>
  <si>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</si>
  <si>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</si>
  <si>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</si>
  <si>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</si>
  <si>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</si>
  <si>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</si>
  <si>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</si>
  <si>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</si>
  <si>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</si>
  <si>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</si>
  <si>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</si>
  <si>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</si>
  <si>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</si>
  <si>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</si>
  <si>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</si>
  <si>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</si>
  <si>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</si>
  <si>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</si>
  <si>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</si>
  <si>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</si>
  <si>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</si>
  <si>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</si>
  <si>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</si>
  <si>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</si>
  <si>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</si>
  <si>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</si>
  <si>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</si>
  <si>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</si>
  <si>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</si>
  <si>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</si>
  <si>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</si>
  <si>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</si>
  <si>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</si>
  <si>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</si>
  <si>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</si>
  <si>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</si>
  <si>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</si>
  <si>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</si>
  <si>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</si>
  <si>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</si>
  <si>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</si>
  <si>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</si>
  <si>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</si>
  <si>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</si>
  <si>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</si>
  <si>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</si>
  <si>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</si>
  <si>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</si>
  <si>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</si>
  <si>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</si>
  <si>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</si>
  <si>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</si>
  <si>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</si>
  <si>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</si>
  <si>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</si>
  <si>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</si>
  <si>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</si>
  <si>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</si>
  <si>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</si>
  <si>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</si>
  <si>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</si>
  <si>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</si>
  <si>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</si>
  <si>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</si>
  <si>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</si>
  <si>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</si>
  <si>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</si>
  <si>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</si>
  <si>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</si>
  <si>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</si>
  <si>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</si>
  <si>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</si>
  <si>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</si>
  <si>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</si>
  <si>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</si>
  <si>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</si>
  <si>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</si>
  <si>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</si>
  <si>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</si>
  <si>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</si>
  <si>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</si>
  <si>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</si>
  <si>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</si>
  <si>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</si>
  <si>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</si>
  <si>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</si>
  <si>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</si>
  <si>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</si>
  <si>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</si>
  <si>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</si>
  <si>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</si>
  <si>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</si>
  <si>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</si>
  <si>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</si>
  <si>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</si>
  <si>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</si>
  <si>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</si>
  <si>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</si>
  <si>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</si>
  <si>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</si>
  <si>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</si>
  <si>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</si>
  <si>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</si>
  <si>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</si>
  <si>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</si>
  <si>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</si>
  <si>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</si>
  <si>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</si>
  <si>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</si>
  <si>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</si>
  <si>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</si>
  <si>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</si>
  <si>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</si>
  <si>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</si>
  <si>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</si>
  <si>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</si>
  <si>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</si>
  <si>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</si>
  <si>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</si>
  <si>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</si>
  <si>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</si>
  <si>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</si>
  <si>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</si>
  <si>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</si>
  <si>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</si>
  <si>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</si>
  <si>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</si>
  <si>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</si>
  <si>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</si>
  <si>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</si>
  <si>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</si>
  <si>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</si>
  <si>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</si>
  <si>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</si>
  <si>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</si>
  <si>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</si>
  <si>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</si>
  <si>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</si>
  <si>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</si>
  <si>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</si>
  <si>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</si>
  <si>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</si>
  <si>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</si>
  <si>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</si>
  <si>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</si>
  <si>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</si>
  <si>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</si>
  <si>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</si>
  <si>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</si>
  <si>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</si>
  <si>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</si>
  <si>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</si>
  <si>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</si>
  <si>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</si>
  <si>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</si>
  <si>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</si>
  <si>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</si>
  <si>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</si>
  <si>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</si>
  <si>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</si>
  <si>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</si>
  <si>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</si>
  <si>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</si>
  <si>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</si>
  <si>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</si>
  <si>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</si>
  <si>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</si>
  <si>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</si>
  <si>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</si>
  <si>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</si>
  <si>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</si>
  <si>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</si>
  <si>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</si>
  <si>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</si>
  <si>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</si>
  <si>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</si>
  <si>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</si>
  <si>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</si>
  <si>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</si>
  <si>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</si>
  <si>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</si>
  <si>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</si>
  <si>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</si>
  <si>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</si>
  <si>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</si>
  <si>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</si>
  <si>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</si>
  <si>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</si>
  <si>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</si>
  <si>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</si>
  <si>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</si>
  <si>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</si>
  <si>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</si>
  <si>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</si>
  <si>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</si>
  <si>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</si>
  <si>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</si>
  <si>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</si>
  <si>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</si>
  <si>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</si>
  <si>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</si>
  <si>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</si>
  <si>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</si>
  <si>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</si>
  <si>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</si>
  <si>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</si>
  <si>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</si>
  <si>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</si>
  <si>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</si>
  <si>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</si>
  <si>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</si>
  <si>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</si>
  <si>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</si>
  <si>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</si>
  <si>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</si>
  <si>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</si>
  <si>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</si>
  <si>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</si>
  <si>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</si>
  <si>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</si>
  <si>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</si>
  <si>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</si>
  <si>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</si>
  <si>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</si>
  <si>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</si>
  <si>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</si>
  <si>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</si>
  <si>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</si>
  <si>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</si>
  <si>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</si>
  <si>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</si>
  <si>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</si>
  <si>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</si>
  <si>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</si>
  <si>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</si>
  <si>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</si>
  <si>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</si>
  <si>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</si>
  <si>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</si>
  <si>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</si>
  <si>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</si>
  <si>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</si>
  <si>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</si>
  <si>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</si>
  <si>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</si>
  <si>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</si>
  <si>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</si>
  <si>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</si>
  <si>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</si>
  <si>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</si>
  <si>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</si>
  <si>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</si>
  <si>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</si>
  <si>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</si>
  <si>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</si>
  <si>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</si>
  <si>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</si>
  <si>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</si>
  <si>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</si>
  <si>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</si>
  <si>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</si>
  <si>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</si>
  <si>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</si>
  <si>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</si>
  <si>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</si>
  <si>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</si>
  <si>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</si>
  <si>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</si>
  <si>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</si>
  <si>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</si>
  <si>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</si>
  <si>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</si>
  <si>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</si>
  <si>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</si>
  <si>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</si>
  <si>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</si>
  <si>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</si>
  <si>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</si>
  <si>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</si>
  <si>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</si>
  <si>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</si>
  <si>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</si>
  <si>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</si>
  <si>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</si>
  <si>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</si>
  <si>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</si>
  <si>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</si>
  <si>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</si>
  <si>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</si>
  <si>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</si>
  <si>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</si>
  <si>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</si>
  <si>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</si>
  <si>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</si>
  <si>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</si>
  <si>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</si>
  <si>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</si>
  <si>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</si>
  <si>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</si>
  <si>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</si>
  <si>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</si>
  <si>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</si>
  <si>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</si>
  <si>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</si>
  <si>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</si>
  <si>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</si>
  <si>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</si>
  <si>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</si>
  <si>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</si>
  <si>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</si>
  <si>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</si>
  <si>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</si>
  <si>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</si>
  <si>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</si>
  <si>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</si>
  <si>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</si>
  <si>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</si>
  <si>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</si>
  <si>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</si>
  <si>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</si>
  <si>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</si>
  <si>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</si>
  <si>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</si>
  <si>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</si>
  <si>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</si>
  <si>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</si>
  <si>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</si>
  <si>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</si>
  <si>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</si>
  <si>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</si>
  <si>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</si>
  <si>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</si>
  <si>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</si>
  <si>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</si>
  <si>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</si>
  <si>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</si>
  <si>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</si>
  <si>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</si>
  <si>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</si>
  <si>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</si>
  <si>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</si>
  <si>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</si>
  <si>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</si>
  <si>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</si>
  <si>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</si>
  <si>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</si>
  <si>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</si>
  <si>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</si>
  <si>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</si>
  <si>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</si>
  <si>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</si>
  <si>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</si>
  <si>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</si>
  <si>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</si>
  <si>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</si>
  <si>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</si>
  <si>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</si>
  <si>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</si>
  <si>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</si>
  <si>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</si>
  <si>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</si>
  <si>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</si>
  <si>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</si>
  <si>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</si>
  <si>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</si>
  <si>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</si>
  <si>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</si>
  <si>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</si>
  <si>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</si>
  <si>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</si>
  <si>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</si>
  <si>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</si>
  <si>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</si>
  <si>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</si>
  <si>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</si>
  <si>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</si>
  <si>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</si>
  <si>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</si>
  <si>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</si>
  <si>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</si>
  <si>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</si>
  <si>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</si>
  <si>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</si>
  <si>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</si>
  <si>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</si>
  <si>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</si>
  <si>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</si>
  <si>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</si>
  <si>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</si>
  <si>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</si>
  <si>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</si>
  <si>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</si>
  <si>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</si>
  <si>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</si>
  <si>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</si>
  <si>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</si>
  <si>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</si>
  <si>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</si>
  <si>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</si>
  <si>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</si>
  <si>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</si>
  <si>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</si>
  <si>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</si>
  <si>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</si>
  <si>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</si>
  <si>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</si>
  <si>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</si>
  <si>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</si>
  <si>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</si>
  <si>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</si>
  <si>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</si>
  <si>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</si>
  <si>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</si>
  <si>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</si>
  <si>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</si>
  <si>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</si>
  <si>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</si>
  <si>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</si>
  <si>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</si>
  <si>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</si>
  <si>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</si>
  <si>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</si>
  <si>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</si>
  <si>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</si>
  <si>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</si>
  <si>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</si>
  <si>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</si>
  <si>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</si>
  <si>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</si>
  <si>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</si>
  <si>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</si>
  <si>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</si>
  <si>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</si>
  <si>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</si>
  <si>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</si>
  <si>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</si>
  <si>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</si>
  <si>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</si>
  <si>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</si>
  <si>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</si>
  <si>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</si>
  <si>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</si>
  <si>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</si>
  <si>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</si>
  <si>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</si>
  <si>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</si>
  <si>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</si>
  <si>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</si>
  <si>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</si>
  <si>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</si>
  <si>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</si>
  <si>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</si>
  <si>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</si>
  <si>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</si>
  <si>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</si>
  <si>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</si>
  <si>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</si>
  <si>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</si>
  <si>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</si>
  <si>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</si>
  <si>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</si>
  <si>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</si>
  <si>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</si>
  <si>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</si>
  <si>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</si>
  <si>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</si>
  <si>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</si>
  <si>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</si>
  <si>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</si>
  <si>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</si>
  <si>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</si>
  <si>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</si>
  <si>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</si>
  <si>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</si>
  <si>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</si>
  <si>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</si>
  <si>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</si>
  <si>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</si>
  <si>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</si>
  <si>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</si>
  <si>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</si>
  <si>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</si>
  <si>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</si>
  <si>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</si>
  <si>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</si>
  <si>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</si>
  <si>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</si>
  <si>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</si>
  <si>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</si>
  <si>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</si>
  <si>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</si>
  <si>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</si>
  <si>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</si>
  <si>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</si>
  <si>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</si>
  <si>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</si>
  <si>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</si>
  <si>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</si>
  <si>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</si>
  <si>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</si>
  <si>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</si>
  <si>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</si>
  <si>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</si>
  <si>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</si>
  <si>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</si>
  <si>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</si>
  <si>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</si>
  <si>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</si>
  <si>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</si>
  <si>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</si>
  <si>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</si>
  <si>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</si>
  <si>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</si>
  <si>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</si>
  <si>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</si>
  <si>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</si>
  <si>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</si>
  <si>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</si>
  <si>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</si>
  <si>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</si>
  <si>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</si>
  <si>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</si>
  <si>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</si>
  <si>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</si>
  <si>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</si>
  <si>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</si>
  <si>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</si>
  <si>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</si>
  <si>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</si>
  <si>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</si>
  <si>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</si>
  <si>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</si>
  <si>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</si>
  <si>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</si>
  <si>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</si>
  <si>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</si>
  <si>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</si>
  <si>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</si>
  <si>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</si>
  <si>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</si>
  <si>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</si>
  <si>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</si>
  <si>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</si>
  <si>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</si>
  <si>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</si>
  <si>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</si>
  <si>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</si>
  <si>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</si>
  <si>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</si>
  <si>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</si>
  <si>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</si>
  <si>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</si>
  <si>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</si>
  <si>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</si>
  <si>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</si>
  <si>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</si>
  <si>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</si>
  <si>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</si>
  <si>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</si>
  <si>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</si>
  <si>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</si>
  <si>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</si>
  <si>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</si>
  <si>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</si>
  <si>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</si>
  <si>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</si>
  <si>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</si>
  <si>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</si>
  <si>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</si>
  <si>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</si>
  <si>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</si>
  <si>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</si>
  <si>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</si>
  <si>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</si>
  <si>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</si>
  <si>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</si>
  <si>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</si>
  <si>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</si>
  <si>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</si>
  <si>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</si>
  <si>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</si>
  <si>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</si>
  <si>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</si>
  <si>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</si>
  <si>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</si>
  <si>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</si>
  <si>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</si>
  <si>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</si>
  <si>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</si>
  <si>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</si>
  <si>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</si>
  <si>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</si>
  <si>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</si>
  <si>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</si>
  <si>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</si>
  <si>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</si>
  <si>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</si>
  <si>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</si>
  <si>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</si>
  <si>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</si>
  <si>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</si>
  <si>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</si>
  <si>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</si>
  <si>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</si>
  <si>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</si>
  <si>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</si>
  <si>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</si>
  <si>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</si>
  <si>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</si>
  <si>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</si>
  <si>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</si>
  <si>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</si>
  <si>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</si>
  <si>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</si>
  <si>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</si>
  <si>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</si>
  <si>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</si>
  <si>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</si>
  <si>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</si>
  <si>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</si>
  <si>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</si>
  <si>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</si>
  <si>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</si>
  <si>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</si>
  <si>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</si>
  <si>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</si>
  <si>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</si>
  <si>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</si>
  <si>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</si>
  <si>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</si>
  <si>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</si>
  <si>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</si>
  <si>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</si>
  <si>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</si>
  <si>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</si>
  <si>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</si>
  <si>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</si>
  <si>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</si>
  <si>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</si>
  <si>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</si>
  <si>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</si>
  <si>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</si>
  <si>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</si>
  <si>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</si>
  <si>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</si>
  <si>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</si>
  <si>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</si>
  <si>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</si>
  <si>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</si>
  <si>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</si>
  <si>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</si>
  <si>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</si>
  <si>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</si>
  <si>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</si>
  <si>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</si>
  <si>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</si>
  <si>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</si>
  <si>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</si>
  <si>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</si>
  <si>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</si>
  <si>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</si>
  <si>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</si>
  <si>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</si>
  <si>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</si>
  <si>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</si>
  <si>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</si>
  <si>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</si>
  <si>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</si>
  <si>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</si>
  <si>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</si>
  <si>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</si>
  <si>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</si>
  <si>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</si>
  <si>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</si>
  <si>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</si>
  <si>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</si>
  <si>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</si>
  <si>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</si>
  <si>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</si>
  <si>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</si>
  <si>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</si>
  <si>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</si>
  <si>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</si>
  <si>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</si>
  <si>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</si>
  <si>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</si>
  <si>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</si>
  <si>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</si>
  <si>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</si>
  <si>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</si>
  <si>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</si>
  <si>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</si>
  <si>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</si>
  <si>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</si>
  <si>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</si>
  <si>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</si>
  <si>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</si>
  <si>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</si>
  <si>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</si>
  <si>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</si>
  <si>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</si>
  <si>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</si>
  <si>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</si>
  <si>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</si>
  <si>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</si>
  <si>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</si>
  <si>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</si>
  <si>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</si>
  <si>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</si>
  <si>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</si>
  <si>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</si>
  <si>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</si>
  <si>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</si>
  <si>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</si>
  <si>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</si>
  <si>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</si>
  <si>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</si>
  <si>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</si>
  <si>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</si>
  <si>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</si>
  <si>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</si>
  <si>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</si>
  <si>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</si>
  <si>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</si>
  <si>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</si>
  <si>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</si>
  <si>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</si>
  <si>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</si>
  <si>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</si>
  <si>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</si>
  <si>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</si>
  <si>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</si>
  <si>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</si>
  <si>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</si>
  <si>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</si>
  <si>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</si>
  <si>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</si>
  <si>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</si>
  <si>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</si>
  <si>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</si>
  <si>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</si>
  <si>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</si>
  <si>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</si>
  <si>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</si>
  <si>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</si>
  <si>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</si>
  <si>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</si>
  <si>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</si>
  <si>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</si>
  <si>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</si>
  <si>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</si>
  <si>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</si>
  <si>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</si>
  <si>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</si>
  <si>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</si>
  <si>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</si>
  <si>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</si>
  <si>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</si>
  <si>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</si>
  <si>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</si>
  <si>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</si>
  <si>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</si>
  <si>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</si>
  <si>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</si>
  <si>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</si>
  <si>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</si>
  <si>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</si>
  <si>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</si>
  <si>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</si>
  <si>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</si>
  <si>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</si>
  <si>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</si>
  <si>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</si>
  <si>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</si>
  <si>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</si>
  <si>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</si>
  <si>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</si>
  <si>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</si>
  <si>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</si>
  <si>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</si>
  <si>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</si>
  <si>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</si>
  <si>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</si>
  <si>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</si>
  <si>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</si>
  <si>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</si>
  <si>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</si>
  <si>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</si>
  <si>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</si>
  <si>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</si>
  <si>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</si>
  <si>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</si>
  <si>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</si>
  <si>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</si>
  <si>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</si>
  <si>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</si>
  <si>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</si>
  <si>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</si>
  <si>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</si>
  <si>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</si>
  <si>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</si>
  <si>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</si>
  <si>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</si>
  <si>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</si>
  <si>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</si>
  <si>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</si>
  <si>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</si>
  <si>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</si>
  <si>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</si>
  <si>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</si>
  <si>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</si>
  <si>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</si>
  <si>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</si>
  <si>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</si>
  <si>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</si>
  <si>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</si>
  <si>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</si>
  <si>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</si>
  <si>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</si>
  <si>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</si>
  <si>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</si>
  <si>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</si>
  <si>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</si>
  <si>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</si>
  <si>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</si>
  <si>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</si>
  <si>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</si>
  <si>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</si>
  <si>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</si>
  <si>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</si>
  <si>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</si>
  <si>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</si>
  <si>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</si>
  <si>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</si>
  <si>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</si>
  <si>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</si>
  <si>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</si>
  <si>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</si>
  <si>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</si>
  <si>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</si>
  <si>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</si>
  <si>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</si>
  <si>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</si>
  <si>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</si>
  <si>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</si>
  <si>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</si>
  <si>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</si>
  <si>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</si>
  <si>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</si>
  <si>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</si>
  <si>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</si>
  <si>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</si>
  <si>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</si>
  <si>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</si>
  <si>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</si>
  <si>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</si>
  <si>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</si>
  <si>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</si>
  <si>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</si>
  <si>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</si>
  <si>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</si>
  <si>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</si>
  <si>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</si>
  <si>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</si>
  <si>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</si>
  <si>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</si>
  <si>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</si>
  <si>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</si>
  <si>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</si>
  <si>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</si>
  <si>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</si>
  <si>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</si>
  <si>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</si>
  <si>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</si>
  <si>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</si>
  <si>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</si>
  <si>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</si>
  <si>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</si>
  <si>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</si>
  <si>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</si>
  <si>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</si>
  <si>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</si>
  <si>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</si>
  <si>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</si>
  <si>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</si>
  <si>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</si>
  <si>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</si>
  <si>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</si>
  <si>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</si>
  <si>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</si>
  <si>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</si>
  <si>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</si>
  <si>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</si>
  <si>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</si>
  <si>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</si>
  <si>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</si>
  <si>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</si>
  <si>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</si>
  <si>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</si>
  <si>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</si>
  <si>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</si>
  <si>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</si>
  <si>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</si>
  <si>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</si>
  <si>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</si>
  <si>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</si>
  <si>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</si>
  <si>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</si>
  <si>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</si>
  <si>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</si>
  <si>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</si>
  <si>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</si>
  <si>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</si>
  <si>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</si>
  <si>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</si>
  <si>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</si>
  <si>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</si>
  <si>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</si>
  <si>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</si>
  <si>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</si>
  <si>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</si>
  <si>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</si>
  <si>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</si>
  <si>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</si>
  <si>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</si>
  <si>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</si>
  <si>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</si>
  <si>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</si>
  <si>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</si>
  <si>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</si>
  <si>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</si>
  <si>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</si>
  <si>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</si>
  <si>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</si>
  <si>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</si>
  <si>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</si>
  <si>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</si>
  <si>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</si>
  <si>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</si>
  <si>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</si>
  <si>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</si>
  <si>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</si>
  <si>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</si>
  <si>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</si>
  <si>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</si>
  <si>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</si>
  <si>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</si>
  <si>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</si>
  <si>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</si>
  <si>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</si>
  <si>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</si>
  <si>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</si>
  <si>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</si>
  <si>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</si>
  <si>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</si>
  <si>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</si>
  <si>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</si>
  <si>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</si>
  <si>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</si>
  <si>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</si>
  <si>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</si>
  <si>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</si>
  <si>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</si>
  <si>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</si>
  <si>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</si>
  <si>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</si>
  <si>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</si>
  <si>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</si>
  <si>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</si>
  <si>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</si>
  <si>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</si>
  <si>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</si>
  <si>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</si>
  <si>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</si>
  <si>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</si>
  <si>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</si>
  <si>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</si>
  <si>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</si>
  <si>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</si>
  <si>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</si>
  <si>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</si>
  <si>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</si>
  <si>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</si>
  <si>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</si>
  <si>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</si>
  <si>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</si>
  <si>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</si>
  <si>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</si>
  <si>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</si>
  <si>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</si>
  <si>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</si>
  <si>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</si>
  <si>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</si>
  <si>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</si>
  <si>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</si>
  <si>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</si>
  <si>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</si>
  <si>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</si>
  <si>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</si>
  <si>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</si>
  <si>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</si>
  <si>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</si>
  <si>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</si>
  <si>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</si>
  <si>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</si>
  <si>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</si>
  <si>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</si>
  <si>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</si>
  <si>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</si>
  <si>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</si>
  <si>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</si>
  <si>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</si>
  <si>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</si>
  <si>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</si>
  <si>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</si>
  <si>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</si>
  <si>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</si>
  <si>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</si>
  <si>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</si>
  <si>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</si>
  <si>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</si>
  <si>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</si>
  <si>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</si>
  <si>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</si>
  <si>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</si>
  <si>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</si>
  <si>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</si>
  <si>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</si>
  <si>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</si>
  <si>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</si>
  <si>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</si>
  <si>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</si>
  <si>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</si>
  <si>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</si>
  <si>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</si>
  <si>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</si>
  <si>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</si>
  <si>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</si>
  <si>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</si>
  <si>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</si>
  <si>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</si>
  <si>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</si>
  <si>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</si>
  <si>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</si>
  <si>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</si>
  <si>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</si>
  <si>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</si>
  <si>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</si>
  <si>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</si>
  <si>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</si>
  <si>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</si>
  <si>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</si>
  <si>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</si>
  <si>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</si>
  <si>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</si>
  <si>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</si>
  <si>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</si>
  <si>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</si>
  <si>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</si>
  <si>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</si>
  <si>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</si>
  <si>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</si>
  <si>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</si>
  <si>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</si>
  <si>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</si>
  <si>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</si>
  <si>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</si>
  <si>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</si>
  <si>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</si>
  <si>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</si>
  <si>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</si>
  <si>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</si>
  <si>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</si>
  <si>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</si>
  <si>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</si>
  <si>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</si>
  <si>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</si>
  <si>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</si>
  <si>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</si>
  <si>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</si>
  <si>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</si>
  <si>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</si>
  <si>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</si>
  <si>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</si>
  <si>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</si>
  <si>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</si>
  <si>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</si>
  <si>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</si>
  <si>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</si>
  <si>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</si>
  <si>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</si>
  <si>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</si>
  <si>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</si>
  <si>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</si>
  <si>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</si>
  <si>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</si>
  <si>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</si>
  <si>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</si>
  <si>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</si>
  <si>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</si>
  <si>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</si>
  <si>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</si>
  <si>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</si>
  <si>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</si>
  <si>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</si>
  <si>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</si>
  <si>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</si>
  <si>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</si>
  <si>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</si>
  <si>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</si>
  <si>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</si>
  <si>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</si>
  <si>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</si>
  <si>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</si>
  <si>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</si>
  <si>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</si>
  <si>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</si>
  <si>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</si>
  <si>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</si>
  <si>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</si>
  <si>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</si>
  <si>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</si>
  <si>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</si>
  <si>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</si>
  <si>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</si>
  <si>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</si>
  <si>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</si>
  <si>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</si>
  <si>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</si>
  <si>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</si>
  <si>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</si>
  <si>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</si>
  <si>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</si>
  <si>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</si>
  <si>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</si>
  <si>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</si>
  <si>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</si>
  <si>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</si>
  <si>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</si>
  <si>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</si>
  <si>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</si>
  <si>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</si>
  <si>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</si>
  <si>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</si>
  <si>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</si>
  <si>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</si>
  <si>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</si>
  <si>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</si>
  <si>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</si>
  <si>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</si>
  <si>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</si>
  <si>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</si>
  <si>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</si>
  <si>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</si>
  <si>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</si>
  <si>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</si>
  <si>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</si>
  <si>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</si>
  <si>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</si>
  <si>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</si>
  <si>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</si>
  <si>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</si>
  <si>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</si>
  <si>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</si>
  <si>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</si>
  <si>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</si>
  <si>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</si>
  <si>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</si>
  <si>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</si>
  <si>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</si>
  <si>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</si>
  <si>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</si>
  <si>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</si>
  <si>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</si>
  <si>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</si>
  <si>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</si>
  <si>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</si>
  <si>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</si>
  <si>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</si>
  <si>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</si>
  <si>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</si>
  <si>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</si>
  <si>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</si>
  <si>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</si>
  <si>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</si>
  <si>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</si>
  <si>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</si>
  <si>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</si>
  <si>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</si>
  <si>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</si>
  <si>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</si>
  <si>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</si>
  <si>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</si>
  <si>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</si>
  <si>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</si>
  <si>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</si>
  <si>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</si>
  <si>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</si>
  <si>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</si>
  <si>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</si>
  <si>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</si>
  <si>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</si>
  <si>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</si>
  <si>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</si>
  <si>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</si>
  <si>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</si>
  <si>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</si>
  <si>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</si>
  <si>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</si>
  <si>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</si>
  <si>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</si>
  <si>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</si>
  <si>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</si>
  <si>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</si>
  <si>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</si>
  <si>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</si>
  <si>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</si>
  <si>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</si>
  <si>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</si>
  <si>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</si>
  <si>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</si>
  <si>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</si>
  <si>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</si>
  <si>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</si>
  <si>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</si>
  <si>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</si>
  <si>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</si>
  <si>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</si>
  <si>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</si>
  <si>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</si>
  <si>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</si>
  <si>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</si>
  <si>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</si>
  <si>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</si>
  <si>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</si>
  <si>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</si>
  <si>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</si>
  <si>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</si>
  <si>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</si>
  <si>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</si>
  <si>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</si>
  <si>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</si>
  <si>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</si>
  <si>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</si>
  <si>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</si>
  <si>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</si>
  <si>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</si>
  <si>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</si>
  <si>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</si>
  <si>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</si>
  <si>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</si>
  <si>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</si>
  <si>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</si>
  <si>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</si>
  <si>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</si>
  <si>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</si>
  <si>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</si>
  <si>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</si>
  <si>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</si>
  <si>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</si>
  <si>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</si>
  <si>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</si>
  <si>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</si>
  <si>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</si>
  <si>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</si>
  <si>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</si>
  <si>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</si>
  <si>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</si>
  <si>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</si>
  <si>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</si>
  <si>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</si>
  <si>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</si>
  <si>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</si>
  <si>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</si>
  <si>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</si>
  <si>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</si>
  <si>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</si>
  <si>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</si>
  <si>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</si>
  <si>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</si>
  <si>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</si>
  <si>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</si>
  <si>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</si>
  <si>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</si>
  <si>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</si>
  <si>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</si>
  <si>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</si>
  <si>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</si>
  <si>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</si>
  <si>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</si>
  <si>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</si>
  <si>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</si>
  <si>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</si>
  <si>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</si>
  <si>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</si>
  <si>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</si>
  <si>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</si>
  <si>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</si>
  <si>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</si>
  <si>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</si>
  <si>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</si>
  <si>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</si>
  <si>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</si>
  <si>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</si>
  <si>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</si>
  <si>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</si>
  <si>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</si>
  <si>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</si>
  <si>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</si>
  <si>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</si>
  <si>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</si>
  <si>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</si>
  <si>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</si>
  <si>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</si>
  <si>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</si>
  <si>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</si>
  <si>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</si>
  <si>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</si>
  <si>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</si>
  <si>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</si>
  <si>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</si>
  <si>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</si>
  <si>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</si>
  <si>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</si>
  <si>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</si>
  <si>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</si>
  <si>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</si>
  <si>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</si>
  <si>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</si>
  <si>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</si>
  <si>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</si>
  <si>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</si>
  <si>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</si>
  <si>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</si>
  <si>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</si>
  <si>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</si>
  <si>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</si>
  <si>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</si>
  <si>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</si>
  <si>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</si>
  <si>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</si>
  <si>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</si>
  <si>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</si>
  <si>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</si>
  <si>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</si>
  <si>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</si>
  <si>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</si>
  <si>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</si>
  <si>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</si>
  <si>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</si>
  <si>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</si>
  <si>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</si>
  <si>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</si>
  <si>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</si>
  <si>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</si>
  <si>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</si>
  <si>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</si>
  <si>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</si>
  <si>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</si>
  <si>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</si>
  <si>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</si>
  <si>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</si>
  <si>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</si>
  <si>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</si>
  <si>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</si>
  <si>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</si>
  <si>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</si>
  <si>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</si>
  <si>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</si>
  <si>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</si>
  <si>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</si>
  <si>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</si>
  <si>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</si>
  <si>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</si>
  <si>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</si>
  <si>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</si>
  <si>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</si>
  <si>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</si>
  <si>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</si>
  <si>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</si>
  <si>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</si>
  <si>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</si>
  <si>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</si>
  <si>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</si>
  <si>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</si>
  <si>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</si>
  <si>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</si>
  <si>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</si>
  <si>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</si>
  <si>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</si>
  <si>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</si>
  <si>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</si>
  <si>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</si>
  <si>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</si>
  <si>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</si>
  <si>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</si>
  <si>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</si>
  <si>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</si>
  <si>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</si>
  <si>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</si>
  <si>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</si>
  <si>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</si>
  <si>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</si>
  <si>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</si>
  <si>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</si>
  <si>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</si>
  <si>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</si>
  <si>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</si>
  <si>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</si>
  <si>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</si>
  <si>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</si>
  <si>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</si>
  <si>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</si>
  <si>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</si>
  <si>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</si>
  <si>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</si>
  <si>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</si>
  <si>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</si>
  <si>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</si>
  <si>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</si>
  <si>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</si>
  <si>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</si>
  <si>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</si>
  <si>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</si>
  <si>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</si>
  <si>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</si>
  <si>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</si>
  <si>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</si>
  <si>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</si>
  <si>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</si>
  <si>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</si>
  <si>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</si>
  <si>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</si>
  <si>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</si>
  <si>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</si>
  <si>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</si>
  <si>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</si>
  <si>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</si>
  <si>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</si>
  <si>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</si>
  <si>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</si>
  <si>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</si>
  <si>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</si>
  <si>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</si>
  <si>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</si>
  <si>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</si>
  <si>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</si>
  <si>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</si>
  <si>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</si>
  <si>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</si>
  <si>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</si>
  <si>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</si>
  <si>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</si>
  <si>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</si>
  <si>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</si>
  <si>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</si>
  <si>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</si>
  <si>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</si>
  <si>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</si>
  <si>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</si>
  <si>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</si>
  <si>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</si>
  <si>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</si>
  <si>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</si>
  <si>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</si>
  <si>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</si>
  <si>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</si>
  <si>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</si>
  <si>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</si>
  <si>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</si>
  <si>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</si>
  <si>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</si>
  <si>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</si>
  <si>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</si>
  <si>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</si>
  <si>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</si>
  <si>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</si>
  <si>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</si>
  <si>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</si>
  <si>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</si>
  <si>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</si>
  <si>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</si>
  <si>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</si>
  <si>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</si>
  <si>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</si>
  <si>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</si>
  <si>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</si>
  <si>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</si>
  <si>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</si>
  <si>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</si>
  <si>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</si>
  <si>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</si>
  <si>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</si>
  <si>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</si>
  <si>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</si>
  <si>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</si>
  <si>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</si>
  <si>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</si>
  <si>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</si>
  <si>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</si>
  <si>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</si>
  <si>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</si>
  <si>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</si>
  <si>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</si>
  <si>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</si>
  <si>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</si>
  <si>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</si>
  <si>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</si>
  <si>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</si>
  <si>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</si>
  <si>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</si>
  <si>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</si>
  <si>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</si>
  <si>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</si>
  <si>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</si>
  <si>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</si>
  <si>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</si>
  <si>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</si>
  <si>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</si>
  <si>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</si>
  <si>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</si>
  <si>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</si>
  <si>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</si>
  <si>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</si>
  <si>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</si>
  <si>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</si>
  <si>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</si>
  <si>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</si>
  <si>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</si>
  <si>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</si>
  <si>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</si>
  <si>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</si>
  <si>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</si>
  <si>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</si>
  <si>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</si>
  <si>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</si>
  <si>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</si>
  <si>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</si>
  <si>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</si>
  <si>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</si>
  <si>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</si>
  <si>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</si>
  <si>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</si>
  <si>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</si>
  <si>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</si>
  <si>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</si>
  <si>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</si>
  <si>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</si>
  <si>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</si>
  <si>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</si>
  <si>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</si>
  <si>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</si>
  <si>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</si>
  <si>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</si>
  <si>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</si>
  <si>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</si>
  <si>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</si>
  <si>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</si>
  <si>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</si>
  <si>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</si>
  <si>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</si>
  <si>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</si>
  <si>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</si>
  <si>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</si>
  <si>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</si>
  <si>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</si>
  <si>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</si>
  <si>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</si>
  <si>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</si>
  <si>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</si>
  <si>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</si>
  <si>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</si>
  <si>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</si>
  <si>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</si>
  <si>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</si>
  <si>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</si>
  <si>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</si>
  <si>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</si>
  <si>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</si>
  <si>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</si>
  <si>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</si>
  <si>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</si>
  <si>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</si>
  <si>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</si>
  <si>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</si>
  <si>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</si>
  <si>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</si>
  <si>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</si>
  <si>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</si>
  <si>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</si>
  <si>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</si>
  <si>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</si>
  <si>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</si>
  <si>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</si>
  <si>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</si>
  <si>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</si>
  <si>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</si>
  <si>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</si>
  <si>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</si>
  <si>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</si>
  <si>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</si>
  <si>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</si>
  <si>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</si>
  <si>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</si>
  <si>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</si>
  <si>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</si>
  <si>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</si>
  <si>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</si>
  <si>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</si>
  <si>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</si>
  <si>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</si>
  <si>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</si>
  <si>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</si>
  <si>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</si>
  <si>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</si>
  <si>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</si>
  <si>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</si>
  <si>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</si>
  <si>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</si>
  <si>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</si>
  <si>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</si>
  <si>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</si>
  <si>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</si>
  <si>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</si>
  <si>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</si>
  <si>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</si>
  <si>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</si>
  <si>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</si>
  <si>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</si>
  <si>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</si>
  <si>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</si>
  <si>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</si>
  <si>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</si>
  <si>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</si>
  <si>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</si>
  <si>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</si>
  <si>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</si>
  <si>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</si>
  <si>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</si>
  <si>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</si>
  <si>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</si>
  <si>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</si>
  <si>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</si>
  <si>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</si>
  <si>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</si>
  <si>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</si>
  <si>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</si>
  <si>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</si>
  <si>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</si>
  <si>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</si>
  <si>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</si>
  <si>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</si>
  <si>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</si>
  <si>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</si>
  <si>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</si>
  <si>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</si>
  <si>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</si>
  <si>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</si>
  <si>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</si>
  <si>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</si>
  <si>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</si>
  <si>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</si>
  <si>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</si>
  <si>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</si>
  <si>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</si>
  <si>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</si>
  <si>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</si>
  <si>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</si>
  <si>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</si>
  <si>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</si>
  <si>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</si>
  <si>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</si>
  <si>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</si>
  <si>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</si>
  <si>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</si>
  <si>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</si>
  <si>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</si>
  <si>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</si>
  <si>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</si>
  <si>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</si>
  <si>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</si>
  <si>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</si>
  <si>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</si>
  <si>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</si>
  <si>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</si>
  <si>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</si>
  <si>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</si>
  <si>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</si>
  <si>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</si>
  <si>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</si>
  <si>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</si>
  <si>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</si>
  <si>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</si>
  <si>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</si>
  <si>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</si>
  <si>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</si>
  <si>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</si>
  <si>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</si>
  <si>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</si>
  <si>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</si>
  <si>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</si>
  <si>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</si>
  <si>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</si>
  <si>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</si>
  <si>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</si>
  <si>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</si>
  <si>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</si>
  <si>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</si>
  <si>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</si>
  <si>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</si>
  <si>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</si>
  <si>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</si>
  <si>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</si>
  <si>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</si>
  <si>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</si>
  <si>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</si>
  <si>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</si>
  <si>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</si>
  <si>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</si>
  <si>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</si>
  <si>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</si>
  <si>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</si>
  <si>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</si>
  <si>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</si>
  <si>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</si>
  <si>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</si>
  <si>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</si>
  <si>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</si>
  <si>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</si>
  <si>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</si>
  <si>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</si>
  <si>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</si>
  <si>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</si>
  <si>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</si>
  <si>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</si>
  <si>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</si>
  <si>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</si>
  <si>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</si>
  <si>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</si>
  <si>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</si>
  <si>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</si>
  <si>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</si>
  <si>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</si>
  <si>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</si>
  <si>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</si>
  <si>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</si>
  <si>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</si>
  <si>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</si>
  <si>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</si>
  <si>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</si>
  <si>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</si>
  <si>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</si>
  <si>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</si>
  <si>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</si>
  <si>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</si>
  <si>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</si>
  <si>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</si>
  <si>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</si>
  <si>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</si>
  <si>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</si>
  <si>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</si>
  <si>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</si>
  <si>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</si>
  <si>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</si>
  <si>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</si>
  <si>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</si>
  <si>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</si>
  <si>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</si>
  <si>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</si>
  <si>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</si>
  <si>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</si>
  <si>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</si>
  <si>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</si>
  <si>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</si>
  <si>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</si>
  <si>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</si>
  <si>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</si>
  <si>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</si>
  <si>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</si>
  <si>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</si>
  <si>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</si>
  <si>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</si>
  <si>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</si>
  <si>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</si>
  <si>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</si>
  <si>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</si>
  <si>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</si>
  <si>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</si>
  <si>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</si>
  <si>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</si>
  <si>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</si>
  <si>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</si>
  <si>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</si>
  <si>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</si>
  <si>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</si>
  <si>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</si>
  <si>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</si>
  <si>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</si>
  <si>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</si>
  <si>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</si>
  <si>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</si>
  <si>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</si>
  <si>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</si>
  <si>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</si>
  <si>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</si>
  <si>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</si>
  <si>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</si>
  <si>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</si>
  <si>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</si>
  <si>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</si>
  <si>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</si>
  <si>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</si>
  <si>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</si>
  <si>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</si>
  <si>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</si>
  <si>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</si>
  <si>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</si>
  <si>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</si>
  <si>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</si>
  <si>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</si>
  <si>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</si>
  <si>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</si>
  <si>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</si>
  <si>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</si>
  <si>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</si>
  <si>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</si>
  <si>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</si>
  <si>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</si>
  <si>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</si>
  <si>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</si>
  <si>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</si>
  <si>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</si>
  <si>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</si>
  <si>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</si>
  <si>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</si>
  <si>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</si>
  <si>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</si>
  <si>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</si>
  <si>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</si>
  <si>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</si>
  <si>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</si>
  <si>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</si>
  <si>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</si>
  <si>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</si>
  <si>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</si>
  <si>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</si>
  <si>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</si>
  <si>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</si>
  <si>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</si>
  <si>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</si>
  <si>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</si>
  <si>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</si>
  <si>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</si>
  <si>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</si>
  <si>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</si>
  <si>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</si>
  <si>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</si>
  <si>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</si>
  <si>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</si>
  <si>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</si>
  <si>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</si>
  <si>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</si>
  <si>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</si>
  <si>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</si>
  <si>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</si>
  <si>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</si>
  <si>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</si>
  <si>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</si>
  <si>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</si>
  <si>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</si>
  <si>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</si>
  <si>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</si>
  <si>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</si>
  <si>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</si>
  <si>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</si>
  <si>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</si>
  <si>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</si>
  <si>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</si>
  <si>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</si>
  <si>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</si>
  <si>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</si>
  <si>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</si>
  <si>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</si>
  <si>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</si>
  <si>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</si>
  <si>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</si>
  <si>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</si>
  <si>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</si>
  <si>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</si>
  <si>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</si>
  <si>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</si>
  <si>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</si>
  <si>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</si>
  <si>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</si>
  <si>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</si>
  <si>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</si>
  <si>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</si>
  <si>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</si>
  <si>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</si>
  <si>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</si>
  <si>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</si>
  <si>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</si>
  <si>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</si>
  <si>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</si>
  <si>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</si>
  <si>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</si>
  <si>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</si>
  <si>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</si>
  <si>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</si>
  <si>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</si>
  <si>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</si>
  <si>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</si>
  <si>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</si>
  <si>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</si>
  <si>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</si>
  <si>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</si>
  <si>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</si>
  <si>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</si>
  <si>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</si>
  <si>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</si>
  <si>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</si>
  <si>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</si>
  <si>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</si>
  <si>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</si>
  <si>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</si>
  <si>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</si>
  <si>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</si>
  <si>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</si>
  <si>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</si>
  <si>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</si>
  <si>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</si>
  <si>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</si>
  <si>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</si>
  <si>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</si>
  <si>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</si>
  <si>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</si>
  <si>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</si>
  <si>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</si>
  <si>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</si>
  <si>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</si>
  <si>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</si>
  <si>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</si>
  <si>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</si>
  <si>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</si>
  <si>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</si>
  <si>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</si>
  <si>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</si>
  <si>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</si>
  <si>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</si>
  <si>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</si>
  <si>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</si>
  <si>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</si>
  <si>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</si>
  <si>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</si>
  <si>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</si>
  <si>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</si>
  <si>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</si>
  <si>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</si>
  <si>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</si>
  <si>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</si>
  <si>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</si>
  <si>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</si>
  <si>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</si>
  <si>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</si>
  <si>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</si>
  <si>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</si>
  <si>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</si>
  <si>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</si>
  <si>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</si>
  <si>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</si>
  <si>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</si>
  <si>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</si>
  <si>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</si>
  <si>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</si>
  <si>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</si>
  <si>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</si>
  <si>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</si>
  <si>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</si>
  <si>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</si>
  <si>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</si>
  <si>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</si>
  <si>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</si>
  <si>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</si>
  <si>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</si>
  <si>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</si>
  <si>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</si>
  <si>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</si>
  <si>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</si>
  <si>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</si>
  <si>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</si>
  <si>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</si>
  <si>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</si>
  <si>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</si>
  <si>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</si>
  <si>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</si>
  <si>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</si>
  <si>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</si>
  <si>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</si>
  <si>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</si>
  <si>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</si>
  <si>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</si>
  <si>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</si>
  <si>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</si>
  <si>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</si>
  <si>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</si>
  <si>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</si>
  <si>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</si>
  <si>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</si>
  <si>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</si>
  <si>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</si>
  <si>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</si>
  <si>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</si>
  <si>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</si>
  <si>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</si>
  <si>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</si>
  <si>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</si>
  <si>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</si>
  <si>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</si>
  <si>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</si>
  <si>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</si>
  <si>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</si>
  <si>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</si>
  <si>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</si>
  <si>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</si>
  <si>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</si>
  <si>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</si>
  <si>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</si>
  <si>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</si>
  <si>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</si>
  <si>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</si>
  <si>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</si>
  <si>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</si>
  <si>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</si>
  <si>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</si>
  <si>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</si>
  <si>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</si>
  <si>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</si>
  <si>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</si>
  <si>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</si>
  <si>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</si>
  <si>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</si>
  <si>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</si>
  <si>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</si>
  <si>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</si>
  <si>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</si>
  <si>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</si>
  <si>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</si>
  <si>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</si>
  <si>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</si>
  <si>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</si>
  <si>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</si>
  <si>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</si>
  <si>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</si>
  <si>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</si>
  <si>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</si>
  <si>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</si>
  <si>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</si>
  <si>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</si>
  <si>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</si>
  <si>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</si>
  <si>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</si>
  <si>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</si>
  <si>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</si>
  <si>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</si>
  <si>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</si>
  <si>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</si>
  <si>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</si>
  <si>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</si>
  <si>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</si>
  <si>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</si>
  <si>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</si>
  <si>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</si>
  <si>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</si>
  <si>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</si>
  <si>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</si>
  <si>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</si>
  <si>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</si>
  <si>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</si>
  <si>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</si>
  <si>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</si>
  <si>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</si>
  <si>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</si>
  <si>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</si>
  <si>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</si>
  <si>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</si>
  <si>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</si>
  <si>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</si>
  <si>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</si>
  <si>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</si>
  <si>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</si>
  <si>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</si>
  <si>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</si>
  <si>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</si>
  <si>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</si>
  <si>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</si>
  <si>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</si>
  <si>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</si>
  <si>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</si>
  <si>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</si>
  <si>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</si>
  <si>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</si>
  <si>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</si>
  <si>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</si>
  <si>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</si>
  <si>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</si>
  <si>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</si>
  <si>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</si>
  <si>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</si>
  <si>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</si>
  <si>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</si>
  <si>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</si>
  <si>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</si>
  <si>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</si>
  <si>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</si>
  <si>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</si>
  <si>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</si>
  <si>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</si>
  <si>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</si>
  <si>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</si>
  <si>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</si>
  <si>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</si>
  <si>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</si>
  <si>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</si>
  <si>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</si>
  <si>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</si>
  <si>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</si>
  <si>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</si>
  <si>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</si>
  <si>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</si>
  <si>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</si>
  <si>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</si>
  <si>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</si>
  <si>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</si>
  <si>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</si>
  <si>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</si>
  <si>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</si>
  <si>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</si>
  <si>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</si>
  <si>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</si>
  <si>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</si>
  <si>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</si>
  <si>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</si>
  <si>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</si>
  <si>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</si>
  <si>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</si>
  <si>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</si>
  <si>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</si>
  <si>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</si>
  <si>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</si>
  <si>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</si>
  <si>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</si>
  <si>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</si>
  <si>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</si>
  <si>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</si>
  <si>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</si>
  <si>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</si>
  <si>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</si>
  <si>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</si>
  <si>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</si>
  <si>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</si>
  <si>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</si>
  <si>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</si>
  <si>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</si>
  <si>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</si>
  <si>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</si>
  <si>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</si>
  <si>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</si>
  <si>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</si>
  <si>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</si>
  <si>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</si>
  <si>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</si>
  <si>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</si>
  <si>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</si>
  <si>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</si>
  <si>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</si>
  <si>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</si>
  <si>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</si>
  <si>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</si>
  <si>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</si>
  <si>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</si>
  <si>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</si>
  <si>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</si>
  <si>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</si>
  <si>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</si>
  <si>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</si>
  <si>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</si>
  <si>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</si>
  <si>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</si>
  <si>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</si>
  <si>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</si>
  <si>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</si>
  <si>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</si>
  <si>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</si>
  <si>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</si>
  <si>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</si>
  <si>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</si>
  <si>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</si>
  <si>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</si>
  <si>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</si>
  <si>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</si>
  <si>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</si>
  <si>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</si>
  <si>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</si>
  <si>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</si>
  <si>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</si>
  <si>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</si>
  <si>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</si>
  <si>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</si>
  <si>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</si>
  <si>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</si>
  <si>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</si>
  <si>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</si>
  <si>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</si>
  <si>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</si>
  <si>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</si>
  <si>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</si>
  <si>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</si>
  <si>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</si>
  <si>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</si>
  <si>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</si>
  <si>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</si>
  <si>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</si>
  <si>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</si>
  <si>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</si>
  <si>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</si>
  <si>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</si>
  <si>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</si>
  <si>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</si>
  <si>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</si>
  <si>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</si>
  <si>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</si>
  <si>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</si>
  <si>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</si>
  <si>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</si>
  <si>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</si>
  <si>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</si>
  <si>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</si>
  <si>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</si>
  <si>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</si>
  <si>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</si>
  <si>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</si>
  <si>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</si>
  <si>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</si>
  <si>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</si>
  <si>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</si>
  <si>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</si>
  <si>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</si>
  <si>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</si>
  <si>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</si>
  <si>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</si>
  <si>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</si>
  <si>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</si>
  <si>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</si>
  <si>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</si>
  <si>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</si>
  <si>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</si>
  <si>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</si>
  <si>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</si>
  <si>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</si>
  <si>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</si>
  <si>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</si>
  <si>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</si>
  <si>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</si>
  <si>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</si>
  <si>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</si>
  <si>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</si>
  <si>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</si>
  <si>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</si>
  <si>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</si>
  <si>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</si>
  <si>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</si>
  <si>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</si>
  <si>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</si>
  <si>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</si>
  <si>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</si>
  <si>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</si>
  <si>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</si>
  <si>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</si>
  <si>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</si>
  <si>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</si>
  <si>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</si>
  <si>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</si>
  <si>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</si>
  <si>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</si>
  <si>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</si>
  <si>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</si>
  <si>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</si>
  <si>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</si>
  <si>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</si>
  <si>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</si>
  <si>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</si>
  <si>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</si>
  <si>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</si>
  <si>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</si>
  <si>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</si>
  <si>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</si>
  <si>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</si>
  <si>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</si>
  <si>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</si>
  <si>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</si>
  <si>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</si>
  <si>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</si>
  <si>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</si>
  <si>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</si>
  <si>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</si>
  <si>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</si>
  <si>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</si>
  <si>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</si>
  <si>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</si>
  <si>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</si>
  <si>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</si>
  <si>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</si>
  <si>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</si>
  <si>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</si>
  <si>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</si>
  <si>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</si>
  <si>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</si>
  <si>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</si>
  <si>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</si>
  <si>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</si>
  <si>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</si>
  <si>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</si>
  <si>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</si>
  <si>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</si>
  <si>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</si>
  <si>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</si>
  <si>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</si>
  <si>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</si>
  <si>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</si>
  <si>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</si>
  <si>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</si>
  <si>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</si>
  <si>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</si>
  <si>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</si>
  <si>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</si>
  <si>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</si>
  <si>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</si>
  <si>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</si>
  <si>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</si>
  <si>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</si>
  <si>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</si>
  <si>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</si>
  <si>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</si>
  <si>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</si>
  <si>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</si>
  <si>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</si>
  <si>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</si>
  <si>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</si>
  <si>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</si>
  <si>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</si>
  <si>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</si>
  <si>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</si>
  <si>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</si>
  <si>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</si>
  <si>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</si>
  <si>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</si>
  <si>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</si>
  <si>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</si>
  <si>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</si>
  <si>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</si>
  <si>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</si>
  <si>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</si>
  <si>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</si>
  <si>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</si>
  <si>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</si>
  <si>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</si>
  <si>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</si>
  <si>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</si>
  <si>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</si>
  <si>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</si>
  <si>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</si>
  <si>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</si>
  <si>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</si>
  <si>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</si>
  <si>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</si>
  <si>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</si>
  <si>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</si>
  <si>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</si>
  <si>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</si>
  <si>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</si>
  <si>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</si>
  <si>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</si>
  <si>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</si>
  <si>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</si>
  <si>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</si>
  <si>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</si>
  <si>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</si>
  <si>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</si>
  <si>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</si>
  <si>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</si>
  <si>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</si>
  <si>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</si>
  <si>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</si>
  <si>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</si>
  <si>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</si>
  <si>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</si>
  <si>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</si>
  <si>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</si>
  <si>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</si>
  <si>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</si>
  <si>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</si>
  <si>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</si>
  <si>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</si>
  <si>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</si>
  <si>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</si>
  <si>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</si>
  <si>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</si>
  <si>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</si>
  <si>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</si>
  <si>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</si>
  <si>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</si>
  <si>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</si>
  <si>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</si>
  <si>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</si>
  <si>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</si>
  <si>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</si>
  <si>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</si>
  <si>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</si>
  <si>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</si>
  <si>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</si>
  <si>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</si>
  <si>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</si>
  <si>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</si>
  <si>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</si>
  <si>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</si>
  <si>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</si>
  <si>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</si>
  <si>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</si>
  <si>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</si>
  <si>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</si>
  <si>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</si>
  <si>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</si>
  <si>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</si>
  <si>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</si>
  <si>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</si>
  <si>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</si>
  <si>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</si>
  <si>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</si>
  <si>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</si>
  <si>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</si>
  <si>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</si>
  <si>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</si>
  <si>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</si>
  <si>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</si>
  <si>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</si>
  <si>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</si>
  <si>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</si>
  <si>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</si>
  <si>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</si>
  <si>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</si>
  <si>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</si>
  <si>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</si>
  <si>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</si>
  <si>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</si>
  <si>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</si>
  <si>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</si>
  <si>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</si>
  <si>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</si>
  <si>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</si>
  <si>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</si>
  <si>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</si>
  <si>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</si>
  <si>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</si>
  <si>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</si>
  <si>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</si>
  <si>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</si>
  <si>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</si>
  <si>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</si>
  <si>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</si>
  <si>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</si>
  <si>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</si>
  <si>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</si>
  <si>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</si>
  <si>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</si>
  <si>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</si>
  <si>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</si>
  <si>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</si>
  <si>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</si>
  <si>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</si>
  <si>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</si>
  <si>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</si>
  <si>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</si>
  <si>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</si>
  <si>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</si>
  <si>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</si>
  <si>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</si>
  <si>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</si>
  <si>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</si>
  <si>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</si>
  <si>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</si>
  <si>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</si>
  <si>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</si>
  <si>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</si>
  <si>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</si>
  <si>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</si>
  <si>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</si>
  <si>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</si>
  <si>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</si>
  <si>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</si>
  <si>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</si>
  <si>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</si>
  <si>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</si>
  <si>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</si>
  <si>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</si>
  <si>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</si>
  <si>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</si>
  <si>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</si>
  <si>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</si>
  <si>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</si>
  <si>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</si>
  <si>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</si>
  <si>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</si>
  <si>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</si>
  <si>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</si>
  <si>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</si>
  <si>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</si>
  <si>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</si>
  <si>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</si>
  <si>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</si>
  <si>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</si>
  <si>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</si>
  <si>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</si>
  <si>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</si>
  <si>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</si>
  <si>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</si>
  <si>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</si>
  <si>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</si>
  <si>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</si>
  <si>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</si>
  <si>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</si>
  <si>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</si>
  <si>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</si>
  <si>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</si>
  <si>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</si>
  <si>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</si>
  <si>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</si>
  <si>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</si>
  <si>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</si>
  <si>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</si>
  <si>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</si>
  <si>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</si>
  <si>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</si>
  <si>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</si>
  <si>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</si>
  <si>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</si>
  <si>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</si>
  <si>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</si>
  <si>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</si>
  <si>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</si>
  <si>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</si>
  <si>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</si>
  <si>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</si>
  <si>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</si>
  <si>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</si>
  <si>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</si>
  <si>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</si>
  <si>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</si>
  <si>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</si>
  <si>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</si>
  <si>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</si>
  <si>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</si>
  <si>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</si>
  <si>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</si>
  <si>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</si>
  <si>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</si>
  <si>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</si>
  <si>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</si>
  <si>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</si>
  <si>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</si>
  <si>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</si>
  <si>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</si>
  <si>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</si>
  <si>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</si>
  <si>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</si>
  <si>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</si>
  <si>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</si>
  <si>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</si>
  <si>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</si>
  <si>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</si>
  <si>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</si>
  <si>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</si>
  <si>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</si>
  <si>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</si>
  <si>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</si>
  <si>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</si>
  <si>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</si>
  <si>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</si>
  <si>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</si>
  <si>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</si>
  <si>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</si>
  <si>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</si>
  <si>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</si>
  <si>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</si>
  <si>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</si>
  <si>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</si>
  <si>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</si>
  <si>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</si>
  <si>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</si>
  <si>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</si>
  <si>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</si>
  <si>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</si>
  <si>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</si>
  <si>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</si>
  <si>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</si>
  <si>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</si>
  <si>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</si>
  <si>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</si>
  <si>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</si>
  <si>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</si>
  <si>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</si>
  <si>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</si>
  <si>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</si>
  <si>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</si>
  <si>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</si>
  <si>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</si>
  <si>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</si>
  <si>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</si>
  <si>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</si>
  <si>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</si>
  <si>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</si>
  <si>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</si>
  <si>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</si>
  <si>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</si>
  <si>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</si>
  <si>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</si>
  <si>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</si>
  <si>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</si>
  <si>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</si>
  <si>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</si>
  <si>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</si>
  <si>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</si>
  <si>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</si>
  <si>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</si>
  <si>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</si>
  <si>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</si>
  <si>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</si>
  <si>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</si>
  <si>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</si>
  <si>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</si>
  <si>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</si>
  <si>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</si>
  <si>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</si>
  <si>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</si>
  <si>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</si>
  <si>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</si>
  <si>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</si>
  <si>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</si>
  <si>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</si>
  <si>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</si>
  <si>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</si>
  <si>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</si>
  <si>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</si>
  <si>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</si>
  <si>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</si>
  <si>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</si>
  <si>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</si>
  <si>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</si>
  <si>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</si>
  <si>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</si>
  <si>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</si>
  <si>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</si>
  <si>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</si>
  <si>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</si>
  <si>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</si>
  <si>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</si>
  <si>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</si>
  <si>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</si>
  <si>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</si>
  <si>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</si>
  <si>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</si>
  <si>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</si>
  <si>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</si>
  <si>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</si>
  <si>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</si>
  <si>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</si>
  <si>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</si>
  <si>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</si>
  <si>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</si>
  <si>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</si>
  <si>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</si>
  <si>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</si>
  <si>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</si>
  <si>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</si>
  <si>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</si>
  <si>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</si>
  <si>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</si>
  <si>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</si>
  <si>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</si>
  <si>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</si>
  <si>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</si>
  <si>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</si>
  <si>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</si>
  <si>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</si>
  <si>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</si>
  <si>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</si>
  <si>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</si>
  <si>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</si>
  <si>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</si>
  <si>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</si>
  <si>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</si>
  <si>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</si>
  <si>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</si>
  <si>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</si>
  <si>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</si>
  <si>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</si>
  <si>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</si>
  <si>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</si>
  <si>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</si>
  <si>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</si>
  <si>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</si>
  <si>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</si>
  <si>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</si>
  <si>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</si>
  <si>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</si>
  <si>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</si>
  <si>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</si>
  <si>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</si>
  <si>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</si>
  <si>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</si>
  <si>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</si>
  <si>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</si>
  <si>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</si>
  <si>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</si>
  <si>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</si>
  <si>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</si>
  <si>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</si>
  <si>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</si>
  <si>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</si>
  <si>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</si>
  <si>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</si>
  <si>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</si>
  <si>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</si>
  <si>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</si>
  <si>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</si>
  <si>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</si>
  <si>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</si>
  <si>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</si>
  <si>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</si>
  <si>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</si>
  <si>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</si>
  <si>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</si>
  <si>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</si>
  <si>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</si>
  <si>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</si>
  <si>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</si>
  <si>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</si>
  <si>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</si>
  <si>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</si>
  <si>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</si>
  <si>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</si>
  <si>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</si>
  <si>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</si>
  <si>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</si>
  <si>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</si>
  <si>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</si>
  <si>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</si>
  <si>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</si>
  <si>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</si>
  <si>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</si>
  <si>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</si>
  <si>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</si>
  <si>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</si>
  <si>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</si>
  <si>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</si>
  <si>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</si>
  <si>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</si>
  <si>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</si>
  <si>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</si>
  <si>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</si>
  <si>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</si>
  <si>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</si>
  <si>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</si>
  <si>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</si>
  <si>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</si>
  <si>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</si>
  <si>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</si>
  <si>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</si>
  <si>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</si>
  <si>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</si>
  <si>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</si>
  <si>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</si>
  <si>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</si>
  <si>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</si>
  <si>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</si>
  <si>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</si>
  <si>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</si>
  <si>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</si>
  <si>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</si>
  <si>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</si>
  <si>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</si>
  <si>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</si>
  <si>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</si>
  <si>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</si>
  <si>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</si>
  <si>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</si>
  <si>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</si>
  <si>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</si>
  <si>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</si>
  <si>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</si>
  <si>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</si>
  <si>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</si>
  <si>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</si>
  <si>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</si>
  <si>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</si>
  <si>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</si>
  <si>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</si>
  <si>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</si>
  <si>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</si>
  <si>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</si>
  <si>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</si>
  <si>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</si>
  <si>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</si>
  <si>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</si>
  <si>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</si>
  <si>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</si>
  <si>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</si>
  <si>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</si>
  <si>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</si>
  <si>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</si>
  <si>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</si>
  <si>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</si>
  <si>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</si>
  <si>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</si>
  <si>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</si>
  <si>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</si>
  <si>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</si>
  <si>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</si>
  <si>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</si>
  <si>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</si>
  <si>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</si>
  <si>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</si>
  <si>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</si>
  <si>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</si>
  <si>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</si>
  <si>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</si>
  <si>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</si>
  <si>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</si>
  <si>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</si>
  <si>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</si>
  <si>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</si>
  <si>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</si>
  <si>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</si>
  <si>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</si>
  <si>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</si>
  <si>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</si>
  <si>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</si>
  <si>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</si>
  <si>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</si>
  <si>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</si>
  <si>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</si>
  <si>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</si>
  <si>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</si>
  <si>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</si>
  <si>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</si>
  <si>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</si>
  <si>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</si>
  <si>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</si>
  <si>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</si>
  <si>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</si>
  <si>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</si>
  <si>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</si>
  <si>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</si>
  <si>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</si>
  <si>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</si>
  <si>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</si>
  <si>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</si>
  <si>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</si>
  <si>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</si>
  <si>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</si>
  <si>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</si>
  <si>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</si>
  <si>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</si>
  <si>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</si>
  <si>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</si>
  <si>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</si>
  <si>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</si>
  <si>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</si>
  <si>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</si>
  <si>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</si>
  <si>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</si>
  <si>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</si>
  <si>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</si>
  <si>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</si>
  <si>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</si>
  <si>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</si>
  <si>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</si>
  <si>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</si>
  <si>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</si>
  <si>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</si>
  <si>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</si>
  <si>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</si>
  <si>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</si>
  <si>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</si>
  <si>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</si>
  <si>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</si>
  <si>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</si>
  <si>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</si>
  <si>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</si>
  <si>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</si>
  <si>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</si>
  <si>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</si>
  <si>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</si>
  <si>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</si>
  <si>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</si>
  <si>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</si>
  <si>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</si>
  <si>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</si>
  <si>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</si>
  <si>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</si>
  <si>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</si>
  <si>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</si>
  <si>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</si>
  <si>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</si>
  <si>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</si>
  <si>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</si>
  <si>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</si>
  <si>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</si>
  <si>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</si>
  <si>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</si>
  <si>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</si>
  <si>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</si>
  <si>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</si>
  <si>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</si>
  <si>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</si>
  <si>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</si>
  <si>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</si>
  <si>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</si>
  <si>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</si>
  <si>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</si>
  <si>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</si>
  <si>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</si>
  <si>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</si>
  <si>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</si>
  <si>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</si>
  <si>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</si>
  <si>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</si>
  <si>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</si>
  <si>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</si>
  <si>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</si>
  <si>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</si>
  <si>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</si>
  <si>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</si>
  <si>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</si>
  <si>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</si>
  <si>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</si>
  <si>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</si>
  <si>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</si>
  <si>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</si>
  <si>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</si>
  <si>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</si>
  <si>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</si>
  <si>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</si>
  <si>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</si>
  <si>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</si>
  <si>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</si>
  <si>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</si>
  <si>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</si>
  <si>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</si>
  <si>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</si>
  <si>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</si>
  <si>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</si>
  <si>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</si>
  <si>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</si>
  <si>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</si>
  <si>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</si>
  <si>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</si>
  <si>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</si>
  <si>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</si>
  <si>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</si>
  <si>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</si>
  <si>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</si>
  <si>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</si>
  <si>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</si>
  <si>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</si>
  <si>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</si>
  <si>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</si>
  <si>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</si>
  <si>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</si>
  <si>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</si>
  <si>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</si>
  <si>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</si>
  <si>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</si>
  <si>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</si>
  <si>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</si>
  <si>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</si>
  <si>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</si>
  <si>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</si>
  <si>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</si>
  <si>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</si>
  <si>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</si>
  <si>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</si>
  <si>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</si>
  <si>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</si>
  <si>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</si>
  <si>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</si>
  <si>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</si>
  <si>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</si>
  <si>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</si>
  <si>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</si>
  <si>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</si>
  <si>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</si>
  <si>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</si>
  <si>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</si>
  <si>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</si>
  <si>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</si>
  <si>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</si>
  <si>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</si>
  <si>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</si>
  <si>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</si>
  <si>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</si>
  <si>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</si>
  <si>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</si>
  <si>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</si>
  <si>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</si>
  <si>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</si>
  <si>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</si>
  <si>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</si>
  <si>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</si>
  <si>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</si>
  <si>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</si>
  <si>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</si>
  <si>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</si>
  <si>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</si>
  <si>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</si>
  <si>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</si>
  <si>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</si>
  <si>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</si>
  <si>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</si>
  <si>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</si>
  <si>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</si>
  <si>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</si>
  <si>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</si>
  <si>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</si>
  <si>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</si>
  <si>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</si>
  <si>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</si>
  <si>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</si>
  <si>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</si>
  <si>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</si>
  <si>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</si>
  <si>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</si>
  <si>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</si>
  <si>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</si>
  <si>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</si>
  <si>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</si>
  <si>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</si>
  <si>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</si>
  <si>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</si>
  <si>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</si>
  <si>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</si>
  <si>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</si>
  <si>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</si>
  <si>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</si>
  <si>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</si>
  <si>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</si>
  <si>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</si>
  <si>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</si>
  <si>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</si>
  <si>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</si>
  <si>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</si>
  <si>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</si>
  <si>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</si>
  <si>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</si>
  <si>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</si>
  <si>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</si>
  <si>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</si>
  <si>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</si>
  <si>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</si>
  <si>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</si>
  <si>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</si>
  <si>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</si>
  <si>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</si>
  <si>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</si>
  <si>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</si>
  <si>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</si>
  <si>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</si>
  <si>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</si>
  <si>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</si>
  <si>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</si>
  <si>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</si>
  <si>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</si>
  <si>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</si>
  <si>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</si>
  <si>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</si>
  <si>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</si>
  <si>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</si>
  <si>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</si>
  <si>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</si>
  <si>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</si>
  <si>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</si>
  <si>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</si>
  <si>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</si>
  <si>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</si>
  <si>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</si>
  <si>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</si>
  <si>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</si>
  <si>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</si>
  <si>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</si>
  <si>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</si>
  <si>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</si>
  <si>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</si>
  <si>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</si>
  <si>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</si>
  <si>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</si>
  <si>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</si>
  <si>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</si>
  <si>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</si>
  <si>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</si>
  <si>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</si>
  <si>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</si>
  <si>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</si>
  <si>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</si>
  <si>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</si>
  <si>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</si>
  <si>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</si>
  <si>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</si>
  <si>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</si>
  <si>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</si>
  <si>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</si>
  <si>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</si>
  <si>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</si>
  <si>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</si>
  <si>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</si>
  <si>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</si>
  <si>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</si>
  <si>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</si>
  <si>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</si>
  <si>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</si>
  <si>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</si>
  <si>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</si>
  <si>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</si>
  <si>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</si>
  <si>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</si>
  <si>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</si>
  <si>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</si>
  <si>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</si>
  <si>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</si>
  <si>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</si>
  <si>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</si>
  <si>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</si>
  <si>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</si>
  <si>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</si>
  <si>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</si>
  <si>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</si>
  <si>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</si>
  <si>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</si>
  <si>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</si>
  <si>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</si>
  <si>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</si>
  <si>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</si>
  <si>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</si>
  <si>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</si>
  <si>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</si>
  <si>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</si>
  <si>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</si>
  <si>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</si>
  <si>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</si>
  <si>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</si>
  <si>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</si>
  <si>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</si>
  <si>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</si>
  <si>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</si>
  <si>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</si>
  <si>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</si>
  <si>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</si>
  <si>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</si>
  <si>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</si>
  <si>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</si>
  <si>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</si>
  <si>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</si>
  <si>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</si>
  <si>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</si>
  <si>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</si>
  <si>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</si>
  <si>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</si>
  <si>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</si>
  <si>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</si>
  <si>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</si>
  <si>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</si>
  <si>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</si>
  <si>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</si>
  <si>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</si>
  <si>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</si>
  <si>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</si>
  <si>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</si>
  <si>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</si>
  <si>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</si>
  <si>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</si>
  <si>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</si>
  <si>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</si>
  <si>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</si>
  <si>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</si>
  <si>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</si>
  <si>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</si>
  <si>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</si>
  <si>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</si>
  <si>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</si>
  <si>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</si>
  <si>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</si>
  <si>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</si>
  <si>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</si>
  <si>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</si>
  <si>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</si>
  <si>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</si>
  <si>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</si>
  <si>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</si>
  <si>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</si>
  <si>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</si>
  <si>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</si>
  <si>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</si>
  <si>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</si>
  <si>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</si>
  <si>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</si>
  <si>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</si>
  <si>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</si>
  <si>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</si>
  <si>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</si>
  <si>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</si>
  <si>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</si>
  <si>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</si>
  <si>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</si>
  <si>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</si>
  <si>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</si>
  <si>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</si>
  <si>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</si>
  <si>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</si>
  <si>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</si>
  <si>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</si>
  <si>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</si>
  <si>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</si>
  <si>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</si>
  <si>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</si>
  <si>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</si>
  <si>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</si>
  <si>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</si>
  <si>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</si>
  <si>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</si>
  <si>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</si>
  <si>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</si>
  <si>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</si>
  <si>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</si>
  <si>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</si>
  <si>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</si>
  <si>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</si>
  <si>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</si>
  <si>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</si>
  <si>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</si>
  <si>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</si>
  <si>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</si>
  <si>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</si>
  <si>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</si>
  <si>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</si>
  <si>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</si>
  <si>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</si>
  <si>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</si>
  <si>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</si>
  <si>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</si>
  <si>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</si>
  <si>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</si>
  <si>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</si>
  <si>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</si>
  <si>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</si>
  <si>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</si>
  <si>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</si>
  <si>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</si>
  <si>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</si>
  <si>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</si>
  <si>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</si>
  <si>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</si>
  <si>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</si>
  <si>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</si>
  <si>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</si>
  <si>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</si>
  <si>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</si>
  <si>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</si>
  <si>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</si>
  <si>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</si>
  <si>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</si>
  <si>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</si>
  <si>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</si>
  <si>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</si>
  <si>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</si>
  <si>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</si>
  <si>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</si>
  <si>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</si>
  <si>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</si>
  <si>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</si>
  <si>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</si>
  <si>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</si>
  <si>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</si>
  <si>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</si>
  <si>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</si>
  <si>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</si>
  <si>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</si>
  <si>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</si>
  <si>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</si>
  <si>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</si>
  <si>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</si>
  <si>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</si>
  <si>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</si>
  <si>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</si>
  <si>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</si>
  <si>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</si>
  <si>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</si>
  <si>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</si>
  <si>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</si>
  <si>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</si>
  <si>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</si>
  <si>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</si>
  <si>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</si>
  <si>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</si>
  <si>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</si>
  <si>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</si>
  <si>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</si>
  <si>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</si>
  <si>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</si>
  <si>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</si>
  <si>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</si>
  <si>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</si>
  <si>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</si>
  <si>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</si>
  <si>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</si>
  <si>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</si>
  <si>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</si>
  <si>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</si>
  <si>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</si>
  <si>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</si>
  <si>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</si>
  <si>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</si>
  <si>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</si>
  <si>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</si>
  <si>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</si>
  <si>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</si>
  <si>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</si>
  <si>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</si>
  <si>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</si>
  <si>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</si>
  <si>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</si>
  <si>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</si>
  <si>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</si>
  <si>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</si>
  <si>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</si>
  <si>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</si>
  <si>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</si>
  <si>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</si>
  <si>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</si>
  <si>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</si>
  <si>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</si>
  <si>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</si>
  <si>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</si>
  <si>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</si>
  <si>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</si>
  <si>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</si>
  <si>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</si>
  <si>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</si>
  <si>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</si>
  <si>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</si>
  <si>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</si>
  <si>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</si>
  <si>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</si>
  <si>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</si>
  <si>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</si>
  <si>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</si>
  <si>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</si>
  <si>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</si>
  <si>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</si>
  <si>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</si>
  <si>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</si>
  <si>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</si>
  <si>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</si>
  <si>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</si>
  <si>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</si>
  <si>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</si>
  <si>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</si>
  <si>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</si>
  <si>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</si>
  <si>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</si>
  <si>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</si>
  <si>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</si>
  <si>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</si>
  <si>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</si>
  <si>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</si>
  <si>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</si>
  <si>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</si>
  <si>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</si>
  <si>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</si>
  <si>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</si>
  <si>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</si>
  <si>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</si>
  <si>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</si>
  <si>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</si>
  <si>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</si>
  <si>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</si>
  <si>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</si>
  <si>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</si>
  <si>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</si>
  <si>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</si>
  <si>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</si>
  <si>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</si>
  <si>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</si>
  <si>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</si>
  <si>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</si>
  <si>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</si>
  <si>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</si>
  <si>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</si>
  <si>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</si>
  <si>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</si>
  <si>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</si>
  <si>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</si>
  <si>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</si>
  <si>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</si>
  <si>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</si>
  <si>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</si>
  <si>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</si>
  <si>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</si>
  <si>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</si>
  <si>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</si>
  <si>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</si>
  <si>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</si>
  <si>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</si>
  <si>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</si>
  <si>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</si>
  <si>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</si>
  <si>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</si>
  <si>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</si>
  <si>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</si>
  <si>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</si>
  <si>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</si>
  <si>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</si>
  <si>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</si>
  <si>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</si>
  <si>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</si>
  <si>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</si>
  <si>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</si>
  <si>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</si>
  <si>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</si>
  <si>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</si>
  <si>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</si>
  <si>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</si>
  <si>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</si>
  <si>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</si>
  <si>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</si>
  <si>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</si>
  <si>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</si>
  <si>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</si>
  <si>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</si>
  <si>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</si>
  <si>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</si>
  <si>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</si>
  <si>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</si>
  <si>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</si>
  <si>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</si>
  <si>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</si>
  <si>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</si>
  <si>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</si>
  <si>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</si>
  <si>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</si>
  <si>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</si>
  <si>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</si>
  <si>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</si>
  <si>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</si>
  <si>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</si>
  <si>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</si>
  <si>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</si>
  <si>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</si>
  <si>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</si>
  <si>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</si>
  <si>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</si>
  <si>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</si>
  <si>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</si>
  <si>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</si>
  <si>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</si>
  <si>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</si>
  <si>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</si>
  <si>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</si>
  <si>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</si>
  <si>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</si>
  <si>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</si>
  <si>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</si>
  <si>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</si>
  <si>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</si>
  <si>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</si>
  <si>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</si>
  <si>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</si>
  <si>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</si>
  <si>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</si>
  <si>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</si>
  <si>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</si>
  <si>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</si>
  <si>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</si>
  <si>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</si>
  <si>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</si>
  <si>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</si>
  <si>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</si>
  <si>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</si>
  <si>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</si>
  <si>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</si>
  <si>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</si>
  <si>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</si>
  <si>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</si>
  <si>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</si>
  <si>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</si>
  <si>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</si>
  <si>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</si>
  <si>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</si>
  <si>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</si>
  <si>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</si>
  <si>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</si>
  <si>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</si>
  <si>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</si>
  <si>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</si>
  <si>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</si>
  <si>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</si>
  <si>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</si>
  <si>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</si>
  <si>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</si>
  <si>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</si>
  <si>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</si>
  <si>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</si>
  <si>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</si>
  <si>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</si>
  <si>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</si>
  <si>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</si>
  <si>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</si>
  <si>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</si>
  <si>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</si>
  <si>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</si>
  <si>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</si>
  <si>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</si>
  <si>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</si>
  <si>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</si>
  <si>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</si>
  <si>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</si>
  <si>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</si>
  <si>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</si>
  <si>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</si>
  <si>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</si>
  <si>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</si>
  <si>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</si>
  <si>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</si>
  <si>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</si>
  <si>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</si>
  <si>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</si>
  <si>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</si>
  <si>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</si>
  <si>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</si>
  <si>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</si>
  <si>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</si>
  <si>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</si>
  <si>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</si>
  <si>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</si>
  <si>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</si>
  <si>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</si>
  <si>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</si>
  <si>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</si>
  <si>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</si>
  <si>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</si>
  <si>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</si>
  <si>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</si>
  <si>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</si>
  <si>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</si>
  <si>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</si>
  <si>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</si>
  <si>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</si>
  <si>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</si>
  <si>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</si>
  <si>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</si>
  <si>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</si>
  <si>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</si>
  <si>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</si>
  <si>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</si>
  <si>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</si>
  <si>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</si>
  <si>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</si>
  <si>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</si>
  <si>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</si>
  <si>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</si>
  <si>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</si>
  <si>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</si>
  <si>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</si>
  <si>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</si>
  <si>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</si>
  <si>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</si>
  <si>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</si>
  <si>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</si>
  <si>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</si>
  <si>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</si>
  <si>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</si>
  <si>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</si>
  <si>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</si>
  <si>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</si>
  <si>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</si>
  <si>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</si>
  <si>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</si>
  <si>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</si>
  <si>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</si>
  <si>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</si>
  <si>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</si>
  <si>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</si>
  <si>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</si>
  <si>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</si>
  <si>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</si>
  <si>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</si>
  <si>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</si>
  <si>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</si>
  <si>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</si>
  <si>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</si>
  <si>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</si>
  <si>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</si>
  <si>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</si>
  <si>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</si>
  <si>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</si>
  <si>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</si>
  <si>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</si>
  <si>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</si>
  <si>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</si>
  <si>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</si>
  <si>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</si>
  <si>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</si>
  <si>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</si>
  <si>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</si>
  <si>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</si>
  <si>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</si>
  <si>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</si>
  <si>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</si>
  <si>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</si>
  <si>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</si>
  <si>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</si>
  <si>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</si>
  <si>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</si>
  <si>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</si>
  <si>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</si>
  <si>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</si>
  <si>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</si>
  <si>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</si>
  <si>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</si>
  <si>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</si>
  <si>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</si>
  <si>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</si>
  <si>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</si>
  <si>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</si>
  <si>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</si>
  <si>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</si>
  <si>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</si>
  <si>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</si>
  <si>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</si>
  <si>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</si>
  <si>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</si>
  <si>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</si>
  <si>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</si>
  <si>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</si>
  <si>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</si>
  <si>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</si>
  <si>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</si>
  <si>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</si>
  <si>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</si>
  <si>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</si>
  <si>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</si>
  <si>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</si>
  <si>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</si>
  <si>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</si>
  <si>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</si>
  <si>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</si>
  <si>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</si>
  <si>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</si>
  <si>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</si>
  <si>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</si>
  <si>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</si>
  <si>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</si>
  <si>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</si>
  <si>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</si>
  <si>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</si>
  <si>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</si>
  <si>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</si>
  <si>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</si>
  <si>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</si>
  <si>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</si>
  <si>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</si>
  <si>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</si>
  <si>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</si>
  <si>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</si>
  <si>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</si>
  <si>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</si>
  <si>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</si>
  <si>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</si>
  <si>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</si>
  <si>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</si>
  <si>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</si>
  <si>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</si>
  <si>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</si>
  <si>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</si>
  <si>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</si>
  <si>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</si>
  <si>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</si>
  <si>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</si>
  <si>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</si>
  <si>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</si>
  <si>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</si>
  <si>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</si>
  <si>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</si>
  <si>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</si>
  <si>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</si>
  <si>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</si>
  <si>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</si>
  <si>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</si>
  <si>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</si>
  <si>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</si>
  <si>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</si>
  <si>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</si>
  <si>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</si>
  <si>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</si>
  <si>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</si>
  <si>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</si>
  <si>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</si>
  <si>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</si>
  <si>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</si>
  <si>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</si>
  <si>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</si>
  <si>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</si>
  <si>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</si>
  <si>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</si>
  <si>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</si>
  <si>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</si>
  <si>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</si>
  <si>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</si>
  <si>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</si>
  <si>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</si>
  <si>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</si>
  <si>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</si>
  <si>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</si>
  <si>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</si>
  <si>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</si>
  <si>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</si>
  <si>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</si>
  <si>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</si>
  <si>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</si>
  <si>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</si>
  <si>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</si>
  <si>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</si>
  <si>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</si>
  <si>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</si>
  <si>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</si>
  <si>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</si>
  <si>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</si>
  <si>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</si>
  <si>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</si>
  <si>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</si>
  <si>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</si>
  <si>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</si>
  <si>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</si>
  <si>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</si>
  <si>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</si>
  <si>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</si>
  <si>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</si>
  <si>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</si>
  <si>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</si>
  <si>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</si>
  <si>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</si>
  <si>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</si>
  <si>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</si>
  <si>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</si>
  <si>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</si>
  <si>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</si>
  <si>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</si>
  <si>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</si>
  <si>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</si>
  <si>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</si>
  <si>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</si>
  <si>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</si>
  <si>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</si>
  <si>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</si>
  <si>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</si>
  <si>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</si>
  <si>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</si>
  <si>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</si>
  <si>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</si>
  <si>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</si>
  <si>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</si>
  <si>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</si>
  <si>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</si>
  <si>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</si>
  <si>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</si>
  <si>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</si>
  <si>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</si>
  <si>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</si>
  <si>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</si>
  <si>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</si>
  <si>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</si>
  <si>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</si>
  <si>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</si>
  <si>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</si>
  <si>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</si>
  <si>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</si>
  <si>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</si>
  <si>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</si>
  <si>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</si>
  <si>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</si>
  <si>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</si>
  <si>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</si>
  <si>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</si>
  <si>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</si>
  <si>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</si>
  <si>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</si>
  <si>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</si>
  <si>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</si>
  <si>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</si>
  <si>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</si>
  <si>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</si>
  <si>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</si>
  <si>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</si>
  <si>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</si>
  <si>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</si>
  <si>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</si>
  <si>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</si>
  <si>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</si>
  <si>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</si>
  <si>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</si>
  <si>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</si>
  <si>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</si>
  <si>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</si>
  <si>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</si>
  <si>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</si>
  <si>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</si>
  <si>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</si>
  <si>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</si>
  <si>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</si>
  <si>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</si>
  <si>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</si>
  <si>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</si>
  <si>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</si>
  <si>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</si>
  <si>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</si>
  <si>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</si>
  <si>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</si>
  <si>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</si>
  <si>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</si>
  <si>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</si>
  <si>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</si>
  <si>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</si>
  <si>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</si>
  <si>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</si>
  <si>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</si>
  <si>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</si>
  <si>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</si>
  <si>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</si>
  <si>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</si>
  <si>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</si>
  <si>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</si>
  <si>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</si>
  <si>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</si>
  <si>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</si>
  <si>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</si>
  <si>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</si>
  <si>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</si>
  <si>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</si>
  <si>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</si>
  <si>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</si>
  <si>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</si>
  <si>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</si>
  <si>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</si>
  <si>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</si>
  <si>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</si>
  <si>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</si>
  <si>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</si>
  <si>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</si>
  <si>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</si>
  <si>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</si>
  <si>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</si>
  <si>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</si>
  <si>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</si>
  <si>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</si>
  <si>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</si>
  <si>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</si>
  <si>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</si>
  <si>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</si>
  <si>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</si>
  <si>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</si>
  <si>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</si>
  <si>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</si>
  <si>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</si>
  <si>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</si>
  <si>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</si>
  <si>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</si>
  <si>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</si>
  <si>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</si>
  <si>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</si>
  <si>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</si>
  <si>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</si>
  <si>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</si>
  <si>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</si>
  <si>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</si>
  <si>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</si>
  <si>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</si>
  <si>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</si>
  <si>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</si>
  <si>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</si>
  <si>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</si>
  <si>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</si>
  <si>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</si>
  <si>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</si>
  <si>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</si>
  <si>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</si>
  <si>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</si>
  <si>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</si>
  <si>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</si>
  <si>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</si>
  <si>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</si>
  <si>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</si>
  <si>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</si>
  <si>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</si>
  <si>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</si>
  <si>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</si>
  <si>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</si>
  <si>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</si>
  <si>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</si>
  <si>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</si>
  <si>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</si>
  <si>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</si>
  <si>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</si>
  <si>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</si>
  <si>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</si>
  <si>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</si>
  <si>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</si>
  <si>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</si>
  <si>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</si>
  <si>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</si>
  <si>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</si>
  <si>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</si>
  <si>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</si>
  <si>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</si>
  <si>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</si>
  <si>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</si>
  <si>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</si>
  <si>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</si>
  <si>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</si>
  <si>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</si>
  <si>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</si>
  <si>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</si>
  <si>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</si>
  <si>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</si>
  <si>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</si>
  <si>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</si>
  <si>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</si>
  <si>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</si>
  <si>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</si>
  <si>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</si>
  <si>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</si>
  <si>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</si>
  <si>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</si>
  <si>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</si>
  <si>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</si>
  <si>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</si>
  <si>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</si>
  <si>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</si>
  <si>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</si>
  <si>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</si>
  <si>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</si>
  <si>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</si>
  <si>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</si>
  <si>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</si>
  <si>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</si>
  <si>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</si>
  <si>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</si>
  <si>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</si>
  <si>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</si>
  <si>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</si>
  <si>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</si>
  <si>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</si>
  <si>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</si>
  <si>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</si>
  <si>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</si>
  <si>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</si>
  <si>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</si>
  <si>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</si>
  <si>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</si>
  <si>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</si>
  <si>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</si>
  <si>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</si>
  <si>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</si>
  <si>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</si>
  <si>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</si>
  <si>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</si>
  <si>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</si>
  <si>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</si>
  <si>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</si>
  <si>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</si>
  <si>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</si>
  <si>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</si>
  <si>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</si>
  <si>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</si>
  <si>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</si>
  <si>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</si>
  <si>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</si>
  <si>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</si>
  <si>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</si>
  <si>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</si>
  <si>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</si>
  <si>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</si>
  <si>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</si>
  <si>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</si>
  <si>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</si>
  <si>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</si>
  <si>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</si>
  <si>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</si>
  <si>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</si>
  <si>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</si>
  <si>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</si>
  <si>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</si>
  <si>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</si>
  <si>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</si>
  <si>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</si>
  <si>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</si>
  <si>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</si>
  <si>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</si>
  <si>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</si>
  <si>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</si>
  <si>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</si>
  <si>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</si>
  <si>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</si>
  <si>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</si>
  <si>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</si>
  <si>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</si>
  <si>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</si>
  <si>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</si>
  <si>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</si>
  <si>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</si>
  <si>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</si>
  <si>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</si>
  <si>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</si>
  <si>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</si>
  <si>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</si>
  <si>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</si>
  <si>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</si>
  <si>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</si>
  <si>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</si>
  <si>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</si>
  <si>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</si>
  <si>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</si>
  <si>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</si>
  <si>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</si>
  <si>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</si>
  <si>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</si>
  <si>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</si>
  <si>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</si>
  <si>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</si>
  <si>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</si>
  <si>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</si>
  <si>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</si>
  <si>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</si>
  <si>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</si>
  <si>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</si>
  <si>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</si>
  <si>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</si>
  <si>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</si>
  <si>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</si>
  <si>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</si>
  <si>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</si>
  <si>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</si>
  <si>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</si>
  <si>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</si>
  <si>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</si>
  <si>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</si>
  <si>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</si>
  <si>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</si>
  <si>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</si>
  <si>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</si>
  <si>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</si>
  <si>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</si>
  <si>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</si>
  <si>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</si>
  <si>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</si>
  <si>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</si>
  <si>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</si>
  <si>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</si>
  <si>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</si>
  <si>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</si>
  <si>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</si>
  <si>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</si>
  <si>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</si>
  <si>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</si>
  <si>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</si>
  <si>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</si>
  <si>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</si>
  <si>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</si>
  <si>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</si>
  <si>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</si>
  <si>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</si>
  <si>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</si>
  <si>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</si>
  <si>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</si>
  <si>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</si>
  <si>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</si>
  <si>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</si>
  <si>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</si>
  <si>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</si>
  <si>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</si>
  <si>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</si>
  <si>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</si>
  <si>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</si>
  <si>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</si>
  <si>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</si>
  <si>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</si>
  <si>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</si>
  <si>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</si>
  <si>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</si>
  <si>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</si>
  <si>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</si>
  <si>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</si>
  <si>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</si>
  <si>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</si>
  <si>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</si>
  <si>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</si>
  <si>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</si>
  <si>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</si>
  <si>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</si>
  <si>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</si>
  <si>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</si>
  <si>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</si>
  <si>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</si>
  <si>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</si>
  <si>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</si>
  <si>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</si>
  <si>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</si>
  <si>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</si>
  <si>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</si>
  <si>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</si>
  <si>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</si>
  <si>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</si>
  <si>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</si>
  <si>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</si>
  <si>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</si>
  <si>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</si>
  <si>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</si>
  <si>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</si>
  <si>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</si>
  <si>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</si>
  <si>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</si>
  <si>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</si>
  <si>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</si>
  <si>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</si>
  <si>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</si>
  <si>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</si>
  <si>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</si>
  <si>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</si>
  <si>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</si>
  <si>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</si>
  <si>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</si>
  <si>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</si>
  <si>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</si>
  <si>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</si>
  <si>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</si>
  <si>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</si>
  <si>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</si>
  <si>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</si>
  <si>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</si>
  <si>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</si>
  <si>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</si>
  <si>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</si>
  <si>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</si>
  <si>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</si>
  <si>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</si>
  <si>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</si>
  <si>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</si>
  <si>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</si>
  <si>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</si>
  <si>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</si>
  <si>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</si>
  <si>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</si>
  <si>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</si>
  <si>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</si>
  <si>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</si>
  <si>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</si>
  <si>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</si>
  <si>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</si>
  <si>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</si>
  <si>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</si>
  <si>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</si>
  <si>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</si>
  <si>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</si>
  <si>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</si>
  <si>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</si>
  <si>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</si>
  <si>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</si>
  <si>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</si>
  <si>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</si>
  <si>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</si>
  <si>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</si>
  <si>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</si>
  <si>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</si>
  <si>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</si>
  <si>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</si>
  <si>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</si>
  <si>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</si>
  <si>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</si>
  <si>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</si>
  <si>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</si>
  <si>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</si>
  <si>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</si>
  <si>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</si>
  <si>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</si>
  <si>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</si>
  <si>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</si>
  <si>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</si>
  <si>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</si>
  <si>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</si>
  <si>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</si>
  <si>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</si>
  <si>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</si>
  <si>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</si>
  <si>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</si>
  <si>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</si>
  <si>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</si>
  <si>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</si>
  <si>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</si>
  <si>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</si>
  <si>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</si>
  <si>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</si>
  <si>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</si>
  <si>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</si>
  <si>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</si>
  <si>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</si>
  <si>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</si>
  <si>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</si>
  <si>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</si>
  <si>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</si>
  <si>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</si>
  <si>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</si>
  <si>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</si>
  <si>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</si>
  <si>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</si>
  <si>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</si>
  <si>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</si>
  <si>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</si>
  <si>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</si>
  <si>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</si>
  <si>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</si>
  <si>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</si>
  <si>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</si>
  <si>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</si>
  <si>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</si>
  <si>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</si>
  <si>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</si>
  <si>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</si>
  <si>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</si>
  <si>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</si>
  <si>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</si>
  <si>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</si>
  <si>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</si>
  <si>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</si>
  <si>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</si>
  <si>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</si>
  <si>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</si>
  <si>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</si>
  <si>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</si>
  <si>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</si>
  <si>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</si>
  <si>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</si>
  <si>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</si>
  <si>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</si>
  <si>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</si>
  <si>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</si>
  <si>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</si>
  <si>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</si>
  <si>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</si>
  <si>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</si>
  <si>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</si>
  <si>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</si>
  <si>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</si>
  <si>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</si>
  <si>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</si>
  <si>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</si>
  <si>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</si>
  <si>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</si>
  <si>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</si>
  <si>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</si>
  <si>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</si>
  <si>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</si>
  <si>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</si>
  <si>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</si>
  <si>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</si>
  <si>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</si>
  <si>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</si>
  <si>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</si>
  <si>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</si>
  <si>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</si>
  <si>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</si>
  <si>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</si>
  <si>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</si>
  <si>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</si>
  <si>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</si>
  <si>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</si>
  <si>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</si>
  <si>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</si>
  <si>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</si>
  <si>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</si>
  <si>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</si>
  <si>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</si>
  <si>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</si>
  <si>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</si>
  <si>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</si>
  <si>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</si>
  <si>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</si>
  <si>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</si>
  <si>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</si>
  <si>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</si>
  <si>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</si>
  <si>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</si>
  <si>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</si>
  <si>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</si>
  <si>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</si>
  <si>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</si>
  <si>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</si>
  <si>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</si>
  <si>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</si>
  <si>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</si>
  <si>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</si>
  <si>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</si>
  <si>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</si>
  <si>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</si>
  <si>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</si>
  <si>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</si>
  <si>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</si>
  <si>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</si>
  <si>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</si>
  <si>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</si>
  <si>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</si>
  <si>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</si>
  <si>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</si>
  <si>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</si>
  <si>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</si>
  <si>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</si>
  <si>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</si>
  <si>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</si>
  <si>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</si>
  <si>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</si>
  <si>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</si>
  <si>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</si>
  <si>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</si>
  <si>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</si>
  <si>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</si>
  <si>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</si>
  <si>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</si>
  <si>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</si>
  <si>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</si>
  <si>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</si>
  <si>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</si>
  <si>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</si>
  <si>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</si>
  <si>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</si>
  <si>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</si>
  <si>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</si>
  <si>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</si>
  <si>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</si>
  <si>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</si>
  <si>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</si>
  <si>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</si>
  <si>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</si>
  <si>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</si>
  <si>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</si>
  <si>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</si>
  <si>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</si>
  <si>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</si>
  <si>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</si>
  <si>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</si>
  <si>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</si>
  <si>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</si>
  <si>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</si>
  <si>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</si>
  <si>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</si>
  <si>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</si>
  <si>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</si>
  <si>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</si>
  <si>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</si>
  <si>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</si>
  <si>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</si>
  <si>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</si>
  <si>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</si>
  <si>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</si>
  <si>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</si>
  <si>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</si>
  <si>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</si>
  <si>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</si>
  <si>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</si>
  <si>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</si>
  <si>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</si>
  <si>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</si>
  <si>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</si>
  <si>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</si>
  <si>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</si>
  <si>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</si>
  <si>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</si>
  <si>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</si>
  <si>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</si>
  <si>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</si>
  <si>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</si>
  <si>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</si>
  <si>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</si>
  <si>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</si>
  <si>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</si>
  <si>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</si>
  <si>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</si>
  <si>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</si>
  <si>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</si>
  <si>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</si>
  <si>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</si>
  <si>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</si>
  <si>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</si>
  <si>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</si>
  <si>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</si>
  <si>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</si>
  <si>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</si>
  <si>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</si>
  <si>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</si>
  <si>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</si>
  <si>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</si>
  <si>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</si>
  <si>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</si>
  <si>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</si>
  <si>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</si>
  <si>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</si>
  <si>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</si>
  <si>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</si>
  <si>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</si>
  <si>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</si>
  <si>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</si>
  <si>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</si>
  <si>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</si>
  <si>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</si>
  <si>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</si>
  <si>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</si>
  <si>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</si>
  <si>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</si>
  <si>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</si>
  <si>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</si>
  <si>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</si>
  <si>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</si>
  <si>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</si>
  <si>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</si>
  <si>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</si>
  <si>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</si>
  <si>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</si>
  <si>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</si>
  <si>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</si>
  <si>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</si>
  <si>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</si>
  <si>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</si>
  <si>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</si>
  <si>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</si>
  <si>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</si>
  <si>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</si>
  <si>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</si>
  <si>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</si>
  <si>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</si>
  <si>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</si>
  <si>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</si>
  <si>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</si>
  <si>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</si>
  <si>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</si>
  <si>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</si>
  <si>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</si>
  <si>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</si>
  <si>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</si>
  <si>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</si>
  <si>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</si>
  <si>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</si>
  <si>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</si>
  <si>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</si>
  <si>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</si>
  <si>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</si>
  <si>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</si>
  <si>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</si>
  <si>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</si>
  <si>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</si>
  <si>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</si>
  <si>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</si>
  <si>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</si>
  <si>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</si>
  <si>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</si>
  <si>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</si>
  <si>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</si>
  <si>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</si>
  <si>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</si>
  <si>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</si>
  <si>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</si>
  <si>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</si>
  <si>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</si>
  <si>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</si>
  <si>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</si>
  <si>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</si>
  <si>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</si>
  <si>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</si>
  <si>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</si>
  <si>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</si>
  <si>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</si>
  <si>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</si>
  <si>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</si>
  <si>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</si>
  <si>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</si>
  <si>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</si>
  <si>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</si>
  <si>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</si>
  <si>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</si>
  <si>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</si>
  <si>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</si>
  <si>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</si>
  <si>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</si>
  <si>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</si>
  <si>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</si>
  <si>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</si>
  <si>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</si>
  <si>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</si>
  <si>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</si>
  <si>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</si>
  <si>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</si>
  <si>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</si>
  <si>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</si>
  <si>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</si>
  <si>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</si>
  <si>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</si>
  <si>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</si>
  <si>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</si>
  <si>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</si>
  <si>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</si>
  <si>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</si>
  <si>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</si>
  <si>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</si>
  <si>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</si>
  <si>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</si>
  <si>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</si>
  <si>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</si>
  <si>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</si>
  <si>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</si>
  <si>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</si>
  <si>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</si>
  <si>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</si>
  <si>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</si>
  <si>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</si>
  <si>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</si>
  <si>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</si>
  <si>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</si>
  <si>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</si>
  <si>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</si>
  <si>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</si>
  <si>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</si>
  <si>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</si>
  <si>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</si>
  <si>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</si>
  <si>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</si>
  <si>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</si>
  <si>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</si>
  <si>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</si>
  <si>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</si>
  <si>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</si>
  <si>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</si>
  <si>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</si>
  <si>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</si>
  <si>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</si>
  <si>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</si>
  <si>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</si>
  <si>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</si>
  <si>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</si>
  <si>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</si>
  <si>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</si>
  <si>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</si>
  <si>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</si>
  <si>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</si>
  <si>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</si>
  <si>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</si>
  <si>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</si>
  <si>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</si>
  <si>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</si>
  <si>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</si>
  <si>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</si>
  <si>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</si>
  <si>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</si>
  <si>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</si>
  <si>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</si>
  <si>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</si>
  <si>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</si>
  <si>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</si>
  <si>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</si>
  <si>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</si>
  <si>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</si>
  <si>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</si>
  <si>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</si>
  <si>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</si>
  <si>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</si>
  <si>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</si>
  <si>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</si>
  <si>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</si>
  <si>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</si>
  <si>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</si>
  <si>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</si>
  <si>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</si>
  <si>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</si>
  <si>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</si>
  <si>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</si>
  <si>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</si>
  <si>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</si>
  <si>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</si>
  <si>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</si>
  <si>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</si>
  <si>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</si>
  <si>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</si>
  <si>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</si>
  <si>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</si>
  <si>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</si>
  <si>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</si>
  <si>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</si>
  <si>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</si>
  <si>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</si>
  <si>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</si>
  <si>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</si>
  <si>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</si>
  <si>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</si>
  <si>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</si>
  <si>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</si>
  <si>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</si>
  <si>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</si>
  <si>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</si>
  <si>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</si>
  <si>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</si>
  <si>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</si>
  <si>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</si>
  <si>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</si>
  <si>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</si>
  <si>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</si>
  <si>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</si>
  <si>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</si>
  <si>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</si>
  <si>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</si>
  <si>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</si>
  <si>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</si>
  <si>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</si>
  <si>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</si>
  <si>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</si>
  <si>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</si>
  <si>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</si>
  <si>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</si>
  <si>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</si>
  <si>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</si>
  <si>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</si>
  <si>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</si>
  <si>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</si>
  <si>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</si>
  <si>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</si>
  <si>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</si>
  <si>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</si>
  <si>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</si>
  <si>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</si>
  <si>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</si>
  <si>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</si>
  <si>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</si>
  <si>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</si>
  <si>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</si>
  <si>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</si>
  <si>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</si>
  <si>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</si>
  <si>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</si>
  <si>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</si>
  <si>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</si>
  <si>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</si>
  <si>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</si>
  <si>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</si>
  <si>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</si>
  <si>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</si>
  <si>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</si>
  <si>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</si>
  <si>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</si>
  <si>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</si>
  <si>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</si>
  <si>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</si>
  <si>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</si>
  <si>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</si>
  <si>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</si>
  <si>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</si>
  <si>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</si>
  <si>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</si>
  <si>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</si>
  <si>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</si>
  <si>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</si>
  <si>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</si>
  <si>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</si>
  <si>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</si>
  <si>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</si>
  <si>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</si>
  <si>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</si>
  <si>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</si>
  <si>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</si>
  <si>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</si>
  <si>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</si>
  <si>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</si>
  <si>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</si>
  <si>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</si>
  <si>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</si>
  <si>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</si>
  <si>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</si>
  <si>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</si>
  <si>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</si>
  <si>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</si>
  <si>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</si>
  <si>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</si>
  <si>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</si>
  <si>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</si>
  <si>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</si>
  <si>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</si>
  <si>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</si>
  <si>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</si>
  <si>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</si>
  <si>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</si>
  <si>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</si>
  <si>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</si>
  <si>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</si>
  <si>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</si>
  <si>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</si>
  <si>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</si>
  <si>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</si>
  <si>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</si>
  <si>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</si>
  <si>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</si>
  <si>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</si>
  <si>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</si>
  <si>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</si>
  <si>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</si>
  <si>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</si>
  <si>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</si>
  <si>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</si>
  <si>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</si>
  <si>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</si>
  <si>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</si>
  <si>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</si>
  <si>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</si>
  <si>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</si>
  <si>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</si>
  <si>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</si>
  <si>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</si>
  <si>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</si>
  <si>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</si>
  <si>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</si>
  <si>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</si>
  <si>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</si>
  <si>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</si>
  <si>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</si>
  <si>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</si>
  <si>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</si>
  <si>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</si>
  <si>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</si>
  <si>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</si>
  <si>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</si>
  <si>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</si>
  <si>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</si>
  <si>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</si>
  <si>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</si>
  <si>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</si>
  <si>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</si>
  <si>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</si>
  <si>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</si>
  <si>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</si>
  <si>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</si>
  <si>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</si>
  <si>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</si>
  <si>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</si>
  <si>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</si>
  <si>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</si>
  <si>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</si>
  <si>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</si>
  <si>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</si>
  <si>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</si>
  <si>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</si>
  <si>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</si>
  <si>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</si>
  <si>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</si>
  <si>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</si>
  <si>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</si>
  <si>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</si>
  <si>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</si>
  <si>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</si>
  <si>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</si>
  <si>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</si>
  <si>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</si>
  <si>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</si>
  <si>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</si>
  <si>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</si>
  <si>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</si>
  <si>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</si>
  <si>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</si>
  <si>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</si>
  <si>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</si>
  <si>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</si>
  <si>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</si>
  <si>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</si>
  <si>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</si>
  <si>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</si>
  <si>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</si>
  <si>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</si>
  <si>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</si>
  <si>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</si>
  <si>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</si>
  <si>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</si>
  <si>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</si>
  <si>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</si>
  <si>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</si>
  <si>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</si>
  <si>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</si>
  <si>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</si>
  <si>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</si>
  <si>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</si>
  <si>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</si>
  <si>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</si>
  <si>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</si>
  <si>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</si>
  <si>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</si>
  <si>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</si>
  <si>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</si>
  <si>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</si>
  <si>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</si>
  <si>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</si>
  <si>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</si>
  <si>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</si>
  <si>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</si>
  <si>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</si>
  <si>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</si>
  <si>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</si>
  <si>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</si>
  <si>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</si>
  <si>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</si>
  <si>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</si>
  <si>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</si>
  <si>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</si>
  <si>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</si>
  <si>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</si>
  <si>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</si>
  <si>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</si>
  <si>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</si>
  <si>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</si>
  <si>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</si>
  <si>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</si>
  <si>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</si>
  <si>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</si>
  <si>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</si>
  <si>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</si>
  <si>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</si>
  <si>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</si>
  <si>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</si>
  <si>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</si>
  <si>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</si>
  <si>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</si>
  <si>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</si>
  <si>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</si>
  <si>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</si>
  <si>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</si>
  <si>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</si>
  <si>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</si>
  <si>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</si>
  <si>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</si>
  <si>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</si>
  <si>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</si>
  <si>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</si>
  <si>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</si>
  <si>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</si>
  <si>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</si>
  <si>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</si>
  <si>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</si>
  <si>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</si>
  <si>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</si>
  <si>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</si>
  <si>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</si>
  <si>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</si>
  <si>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</si>
  <si>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</si>
  <si>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</si>
  <si>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</si>
  <si>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</si>
  <si>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</si>
  <si>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</si>
  <si>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</si>
  <si>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</si>
  <si>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</si>
  <si>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</si>
  <si>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</si>
  <si>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</si>
  <si>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</si>
  <si>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</si>
  <si>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</si>
  <si>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</si>
  <si>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</si>
  <si>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</si>
  <si>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</si>
  <si>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</si>
  <si>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</si>
  <si>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</si>
  <si>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</si>
  <si>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</si>
  <si>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</si>
  <si>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</si>
  <si>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</si>
  <si>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</si>
  <si>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</si>
  <si>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</si>
  <si>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</si>
  <si>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</si>
  <si>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</si>
  <si>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</si>
  <si>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</si>
  <si>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</si>
  <si>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</si>
  <si>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</si>
  <si>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</si>
  <si>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</si>
  <si>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</si>
  <si>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</si>
  <si>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</si>
  <si>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</si>
  <si>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</si>
  <si>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</si>
  <si>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</si>
  <si>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</si>
  <si>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</si>
  <si>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</si>
  <si>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</si>
  <si>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</si>
  <si>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</si>
  <si>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</si>
  <si>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</si>
  <si>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</si>
  <si>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</si>
  <si>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</si>
  <si>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</si>
  <si>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</si>
  <si>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</si>
  <si>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</si>
  <si>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</si>
  <si>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</si>
  <si>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</si>
  <si>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</si>
  <si>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</si>
  <si>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</si>
  <si>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</si>
  <si>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</si>
  <si>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</si>
  <si>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</si>
  <si>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</si>
  <si>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</si>
  <si>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</si>
  <si>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</si>
  <si>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</si>
  <si>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</si>
  <si>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</si>
  <si>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</si>
  <si>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</si>
  <si>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</si>
  <si>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</si>
  <si>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</si>
  <si>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</si>
  <si>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</si>
  <si>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</si>
  <si>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</si>
  <si>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</si>
  <si>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</si>
  <si>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</si>
  <si>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</si>
  <si>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</si>
  <si>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</si>
  <si>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</si>
  <si>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</si>
  <si>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</si>
  <si>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</si>
  <si>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</si>
  <si>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</si>
  <si>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</si>
  <si>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</si>
  <si>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</si>
  <si>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</si>
  <si>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</si>
  <si>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</si>
  <si>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</si>
  <si>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</si>
  <si>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</si>
  <si>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</si>
  <si>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</si>
  <si>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</si>
  <si>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</si>
  <si>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</si>
  <si>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</si>
  <si>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</si>
  <si>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</si>
  <si>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</si>
  <si>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</si>
  <si>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</si>
  <si>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</si>
  <si>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</si>
  <si>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</si>
  <si>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</si>
  <si>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</si>
  <si>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</si>
  <si>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</si>
  <si>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</si>
  <si>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</si>
  <si>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</si>
  <si>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</si>
  <si>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</si>
  <si>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</si>
  <si>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</si>
  <si>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</si>
  <si>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</si>
  <si>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</si>
  <si>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</si>
  <si>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</si>
  <si>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</si>
  <si>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</si>
  <si>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</si>
  <si>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</si>
  <si>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</si>
  <si>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</si>
  <si>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</si>
  <si>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</si>
  <si>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</si>
  <si>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</si>
  <si>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</si>
  <si>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</si>
  <si>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</si>
  <si>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</si>
  <si>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</si>
  <si>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</si>
  <si>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</si>
  <si>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</si>
  <si>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</si>
  <si>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</si>
  <si>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</si>
  <si>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</si>
  <si>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</si>
  <si>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</si>
  <si>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</si>
  <si>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</si>
  <si>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</si>
  <si>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</si>
  <si>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</si>
  <si>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</si>
  <si>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</si>
  <si>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</si>
  <si>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</si>
  <si>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</si>
  <si>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</si>
  <si>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</si>
  <si>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</si>
  <si>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</si>
  <si>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</si>
  <si>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</si>
  <si>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</si>
  <si>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</si>
  <si>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</si>
  <si>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</si>
  <si>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</si>
  <si>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</si>
  <si>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</si>
  <si>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</si>
  <si>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</si>
  <si>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</si>
  <si>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</si>
  <si>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</si>
  <si>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</si>
  <si>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</si>
  <si>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</si>
  <si>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</si>
  <si>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</si>
  <si>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</si>
  <si>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</si>
  <si>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</si>
  <si>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</si>
  <si>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</si>
  <si>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</si>
  <si>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</si>
  <si>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</si>
  <si>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</si>
  <si>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</si>
  <si>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</si>
  <si>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</si>
  <si>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</si>
  <si>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</si>
  <si>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</si>
  <si>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</si>
  <si>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</si>
  <si>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</si>
  <si>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</si>
  <si>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</si>
  <si>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</si>
  <si>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</si>
  <si>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</si>
  <si>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</si>
  <si>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</si>
  <si>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</si>
  <si>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</si>
  <si>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</si>
  <si>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</si>
  <si>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</si>
  <si>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</si>
  <si>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</si>
  <si>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</si>
  <si>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</si>
  <si>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</si>
  <si>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</si>
  <si>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</si>
  <si>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</si>
  <si>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</si>
  <si>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</si>
  <si>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</si>
  <si>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</si>
  <si>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</si>
  <si>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</si>
  <si>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</si>
  <si>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</si>
  <si>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</si>
  <si>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</si>
  <si>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</si>
  <si>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</si>
  <si>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</si>
  <si>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</si>
  <si>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</si>
  <si>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</si>
  <si>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</si>
  <si>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</si>
  <si>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</si>
  <si>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</si>
  <si>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</si>
  <si>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</si>
  <si>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</si>
  <si>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</si>
  <si>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</si>
  <si>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</si>
  <si>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</si>
  <si>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</si>
  <si>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</si>
  <si>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</si>
  <si>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</si>
  <si>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</si>
  <si>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</si>
  <si>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</si>
  <si>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</si>
  <si>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</si>
  <si>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</si>
  <si>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</si>
  <si>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</si>
  <si>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</si>
  <si>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</si>
  <si>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</si>
  <si>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</si>
  <si>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</si>
  <si>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</si>
  <si>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</si>
  <si>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</si>
  <si>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</si>
  <si>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</si>
  <si>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</si>
  <si>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</si>
  <si>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</si>
  <si>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</si>
  <si>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</si>
  <si>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</si>
  <si>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</si>
  <si>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</si>
  <si>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</si>
  <si>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</si>
  <si>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</si>
  <si>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</si>
  <si>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</si>
  <si>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</si>
  <si>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</si>
  <si>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</si>
  <si>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</si>
  <si>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</si>
  <si>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</si>
  <si>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</si>
  <si>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</si>
  <si>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</si>
  <si>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</si>
  <si>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</si>
  <si>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</si>
  <si>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</si>
  <si>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</si>
  <si>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</si>
  <si>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</si>
  <si>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</si>
  <si>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</si>
  <si>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</si>
  <si>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</si>
  <si>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</si>
  <si>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</si>
  <si>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</si>
  <si>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</si>
  <si>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</si>
  <si>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</si>
  <si>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</si>
  <si>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</si>
  <si>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</si>
  <si>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</si>
  <si>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</si>
  <si>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</si>
  <si>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</si>
  <si>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</si>
  <si>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</si>
  <si>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</si>
  <si>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</si>
  <si>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</si>
  <si>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</si>
  <si>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</si>
  <si>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</si>
  <si>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</si>
  <si>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</si>
  <si>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</si>
  <si>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</si>
  <si>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</si>
  <si>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</si>
  <si>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</si>
  <si>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</si>
  <si>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</si>
  <si>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</si>
  <si>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</si>
  <si>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</si>
  <si>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</si>
  <si>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</si>
  <si>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</si>
  <si>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</si>
  <si>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</si>
  <si>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</si>
  <si>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</si>
  <si>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</si>
  <si>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</si>
  <si>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</si>
  <si>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</si>
  <si>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</si>
  <si>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</si>
  <si>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</si>
  <si>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</si>
  <si>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</si>
  <si>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</si>
  <si>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</si>
  <si>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</si>
  <si>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</si>
  <si>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</si>
  <si>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</si>
  <si>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</si>
  <si>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</si>
  <si>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</si>
  <si>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</si>
  <si>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</si>
  <si>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</si>
  <si>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</si>
  <si>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</si>
  <si>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</si>
  <si>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</si>
  <si>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</si>
  <si>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</si>
  <si>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</si>
  <si>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</si>
  <si>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</si>
  <si>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</si>
  <si>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</si>
  <si>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</si>
  <si>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</si>
  <si>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</si>
  <si>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</si>
  <si>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</si>
  <si>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</si>
  <si>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</si>
  <si>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</si>
  <si>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</si>
  <si>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</si>
  <si>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</si>
  <si>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</si>
  <si>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</si>
  <si>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</si>
  <si>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</si>
  <si>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</si>
  <si>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</si>
  <si>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</si>
  <si>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</si>
  <si>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</si>
  <si>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</si>
  <si>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</si>
  <si>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</si>
  <si>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</si>
  <si>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</si>
  <si>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</si>
  <si>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</si>
  <si>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</si>
  <si>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</si>
  <si>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</si>
  <si>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</si>
  <si>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</si>
  <si>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</si>
  <si>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</si>
  <si>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</si>
  <si>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</si>
  <si>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</si>
  <si>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</si>
  <si>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</si>
  <si>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</si>
  <si>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</si>
  <si>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</si>
  <si>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</si>
  <si>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</si>
  <si>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</si>
  <si>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</si>
  <si>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</si>
  <si>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</si>
  <si>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</si>
  <si>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</si>
  <si>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</si>
  <si>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</si>
  <si>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</si>
  <si>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</si>
  <si>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</si>
  <si>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</si>
  <si>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</si>
  <si>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</si>
  <si>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</si>
  <si>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</si>
  <si>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</si>
  <si>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</si>
  <si>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</si>
  <si>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</si>
  <si>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</si>
  <si>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</si>
  <si>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</si>
  <si>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</si>
  <si>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</si>
  <si>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</si>
  <si>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</si>
  <si>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</si>
  <si>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</si>
  <si>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</si>
  <si>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</si>
  <si>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</si>
  <si>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</si>
  <si>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</si>
  <si>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</si>
  <si>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</si>
  <si>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</si>
  <si>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</si>
  <si>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</si>
  <si>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</si>
  <si>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</si>
  <si>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</si>
  <si>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</si>
  <si>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</si>
  <si>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</si>
  <si>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</si>
  <si>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</si>
  <si>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</si>
  <si>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</si>
  <si>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</si>
  <si>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</si>
  <si>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</si>
  <si>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</si>
  <si>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</si>
  <si>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</si>
  <si>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</si>
  <si>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</si>
  <si>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</si>
  <si>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</si>
  <si>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</si>
  <si>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</si>
  <si>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</si>
  <si>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</si>
  <si>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</si>
  <si>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</si>
  <si>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</si>
  <si>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</si>
  <si>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</si>
  <si>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</si>
  <si>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</si>
  <si>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</si>
  <si>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</si>
  <si>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</si>
  <si>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</si>
  <si>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</si>
  <si>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</si>
  <si>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</si>
  <si>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</si>
  <si>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</si>
  <si>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</si>
  <si>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</si>
  <si>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</si>
  <si>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</si>
  <si>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</si>
  <si>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</si>
  <si>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</si>
  <si>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</si>
  <si>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</si>
  <si>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</si>
  <si>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</si>
  <si>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</si>
  <si>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</si>
  <si>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</si>
  <si>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</si>
  <si>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</si>
  <si>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</si>
  <si>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</si>
  <si>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</si>
  <si>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</si>
  <si>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</si>
  <si>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</si>
  <si>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</si>
  <si>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</si>
  <si>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</si>
  <si>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</si>
  <si>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</si>
  <si>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</si>
  <si>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</si>
  <si>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</si>
  <si>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</si>
  <si>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</si>
  <si>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</si>
  <si>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</si>
  <si>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</si>
  <si>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</si>
  <si>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</si>
  <si>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</si>
  <si>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</si>
  <si>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</si>
  <si>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</si>
  <si>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</si>
  <si>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</si>
  <si>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</si>
  <si>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</si>
  <si>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</si>
  <si>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</si>
  <si>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</si>
  <si>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</si>
  <si>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</si>
  <si>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</si>
  <si>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</si>
  <si>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</si>
  <si>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</si>
  <si>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</si>
  <si>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</si>
  <si>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</si>
  <si>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</si>
  <si>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</si>
  <si>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</si>
  <si>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</si>
  <si>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</si>
  <si>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</si>
  <si>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</si>
  <si>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</si>
  <si>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</si>
  <si>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</si>
  <si>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</si>
  <si>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</si>
  <si>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</si>
  <si>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</si>
  <si>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</si>
  <si>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</si>
  <si>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</si>
  <si>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</si>
  <si>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</si>
  <si>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</si>
  <si>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</si>
  <si>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</si>
  <si>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</si>
  <si>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</si>
  <si>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</si>
  <si>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</si>
  <si>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</si>
  <si>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</si>
  <si>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</si>
  <si>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</si>
  <si>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</si>
  <si>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</si>
  <si>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</si>
  <si>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</si>
  <si>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</si>
  <si>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</si>
  <si>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</si>
  <si>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</si>
  <si>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</si>
  <si>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</si>
  <si>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</si>
  <si>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</si>
  <si>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</si>
  <si>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</si>
  <si>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</si>
  <si>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</si>
  <si>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</si>
  <si>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</si>
  <si>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</si>
  <si>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</si>
  <si>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</si>
  <si>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</si>
  <si>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</si>
  <si>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</si>
  <si>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</si>
  <si>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</si>
  <si>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</si>
  <si>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</si>
  <si>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</si>
  <si>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</si>
  <si>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</si>
  <si>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</si>
  <si>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</si>
  <si>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</si>
  <si>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</si>
  <si>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</si>
  <si>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</si>
  <si>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</si>
  <si>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</si>
  <si>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</si>
  <si>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</si>
  <si>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</si>
  <si>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</si>
  <si>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</si>
  <si>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</si>
  <si>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</si>
  <si>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</si>
  <si>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</si>
  <si>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</si>
  <si>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</si>
  <si>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</si>
  <si>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</si>
  <si>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</si>
  <si>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</si>
  <si>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</si>
  <si>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</si>
  <si>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</si>
  <si>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</si>
  <si>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</si>
  <si>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</si>
  <si>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</si>
  <si>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</si>
  <si>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</si>
  <si>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</si>
  <si>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</si>
  <si>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</si>
  <si>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</si>
  <si>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</si>
  <si>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</si>
  <si>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</si>
  <si>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</si>
  <si>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</si>
  <si>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</si>
  <si>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</si>
  <si>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</si>
  <si>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</si>
  <si>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</si>
  <si>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</si>
  <si>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</si>
  <si>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</si>
  <si>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</si>
  <si>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</si>
  <si>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</si>
  <si>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</si>
  <si>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</si>
  <si>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</si>
  <si>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</si>
  <si>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</si>
  <si>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</si>
  <si>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</si>
  <si>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</si>
  <si>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</si>
  <si>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</si>
  <si>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</si>
  <si>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</si>
  <si>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</si>
  <si>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</si>
  <si>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</si>
  <si>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</si>
  <si>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</si>
  <si>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</si>
  <si>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</si>
  <si>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</si>
  <si>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</si>
  <si>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</si>
  <si>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</si>
  <si>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</si>
  <si>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</si>
  <si>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</si>
  <si>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</si>
  <si>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</si>
  <si>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</si>
  <si>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</si>
  <si>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</si>
  <si>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</si>
  <si>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</si>
  <si>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</si>
  <si>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</si>
  <si>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</si>
  <si>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</si>
  <si>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</si>
  <si>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</si>
  <si>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</si>
  <si>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</si>
  <si>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</si>
  <si>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</si>
  <si>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</si>
  <si>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</si>
  <si>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</si>
  <si>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</si>
  <si>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</si>
  <si>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</si>
  <si>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</si>
  <si>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</si>
  <si>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</si>
  <si>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</si>
  <si>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</si>
  <si>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</si>
  <si>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</si>
  <si>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</si>
  <si>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</si>
  <si>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</si>
  <si>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</si>
  <si>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</si>
  <si>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</si>
  <si>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</si>
  <si>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</si>
  <si>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</si>
  <si>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</si>
  <si>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</si>
  <si>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</si>
  <si>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</si>
  <si>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</si>
  <si>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</si>
  <si>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</si>
  <si>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</si>
  <si>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</si>
  <si>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</si>
  <si>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</si>
  <si>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</si>
  <si>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</si>
  <si>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</si>
  <si>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</si>
  <si>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</si>
  <si>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</si>
  <si>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</si>
  <si>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</si>
  <si>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</si>
  <si>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</si>
  <si>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</si>
  <si>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</si>
  <si>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</si>
  <si>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</si>
  <si>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</si>
  <si>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</si>
  <si>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</si>
  <si>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</si>
  <si>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</si>
  <si>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</si>
  <si>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</si>
  <si>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</si>
  <si>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</si>
  <si>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</si>
  <si>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</si>
  <si>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</si>
  <si>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</si>
  <si>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</si>
  <si>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</si>
  <si>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</si>
  <si>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</si>
  <si>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</si>
  <si>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</si>
  <si>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</si>
  <si>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</si>
  <si>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</si>
  <si>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</si>
  <si>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</si>
  <si>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</si>
  <si>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</si>
  <si>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</si>
  <si>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</si>
  <si>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</si>
  <si>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</si>
  <si>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</si>
  <si>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</si>
  <si>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</si>
  <si>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</si>
  <si>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</si>
  <si>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</si>
  <si>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</si>
  <si>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</si>
  <si>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</si>
  <si>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</si>
  <si>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</si>
  <si>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</si>
  <si>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</si>
  <si>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</si>
  <si>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</si>
  <si>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</si>
  <si>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</si>
  <si>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</si>
  <si>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</si>
  <si>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</si>
  <si>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</si>
  <si>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</si>
  <si>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</si>
  <si>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</si>
  <si>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</si>
  <si>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</si>
  <si>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</si>
  <si>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</si>
  <si>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</si>
  <si>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</si>
  <si>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</si>
  <si>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</si>
  <si>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</si>
  <si>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</si>
  <si>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</si>
  <si>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</si>
  <si>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</si>
  <si>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</si>
  <si>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</si>
  <si>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</si>
  <si>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</si>
  <si>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</si>
  <si>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</si>
  <si>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</si>
  <si>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</si>
  <si>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</si>
  <si>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</si>
  <si>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</si>
  <si>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</si>
  <si>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</si>
  <si>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</si>
  <si>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</si>
  <si>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</si>
  <si>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</si>
  <si>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</si>
  <si>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</si>
  <si>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</si>
  <si>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</si>
  <si>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</si>
  <si>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</si>
  <si>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</si>
  <si>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</si>
  <si>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</si>
  <si>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</si>
  <si>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</si>
  <si>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</si>
  <si>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</si>
  <si>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</si>
  <si>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</si>
  <si>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</si>
  <si>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</si>
  <si>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</si>
  <si>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</si>
  <si>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</si>
  <si>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</si>
  <si>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</si>
  <si>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</si>
  <si>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</si>
  <si>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</si>
  <si>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</si>
  <si>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</si>
  <si>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</si>
  <si>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</si>
  <si>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</si>
  <si>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</si>
  <si>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</si>
  <si>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</si>
  <si>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</si>
  <si>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</si>
  <si>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</si>
  <si>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</si>
  <si>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</si>
  <si>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</si>
  <si>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</si>
  <si>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</si>
  <si>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</si>
  <si>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</si>
  <si>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</si>
  <si>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</si>
  <si>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</si>
  <si>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</si>
  <si>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</si>
  <si>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</si>
  <si>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</si>
  <si>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</si>
  <si>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</si>
  <si>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</si>
  <si>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</si>
  <si>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</si>
  <si>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</si>
  <si>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</si>
  <si>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</si>
  <si>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</si>
  <si>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</si>
  <si>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</si>
  <si>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</si>
  <si>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</si>
  <si>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</si>
  <si>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</si>
  <si>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</si>
  <si>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</si>
  <si>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</si>
  <si>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</si>
  <si>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</si>
  <si>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</si>
  <si>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</si>
  <si>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</si>
  <si>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</si>
  <si>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</si>
  <si>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</si>
  <si>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</si>
  <si>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</si>
  <si>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</si>
  <si>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</si>
  <si>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</si>
  <si>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</si>
  <si>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</si>
  <si>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</si>
  <si>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</si>
  <si>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</si>
  <si>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</si>
  <si>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</si>
  <si>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</si>
  <si>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</si>
  <si>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</si>
  <si>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</si>
  <si>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</si>
  <si>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</si>
  <si>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</si>
  <si>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</si>
  <si>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</si>
  <si>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</si>
  <si>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</si>
  <si>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</si>
  <si>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</si>
  <si>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</si>
  <si>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</si>
  <si>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</si>
  <si>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</si>
  <si>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</si>
  <si>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</si>
  <si>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</si>
  <si>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</si>
  <si>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</si>
  <si>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</si>
  <si>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</si>
  <si>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</si>
  <si>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</si>
  <si>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</si>
  <si>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</si>
  <si>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</si>
  <si>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</si>
  <si>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</si>
  <si>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</si>
  <si>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</si>
  <si>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</si>
  <si>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</si>
  <si>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</si>
  <si>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</si>
  <si>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</si>
  <si>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</si>
  <si>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</si>
  <si>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</si>
  <si>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</si>
  <si>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</si>
  <si>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</si>
  <si>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</si>
  <si>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</si>
  <si>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</si>
  <si>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</si>
  <si>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</si>
  <si>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</si>
  <si>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</si>
  <si>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</si>
  <si>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</si>
  <si>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</si>
  <si>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</si>
  <si>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</si>
  <si>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</si>
  <si>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</si>
  <si>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</si>
  <si>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</si>
  <si>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</si>
  <si>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</si>
  <si>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</si>
  <si>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</si>
  <si>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</si>
  <si>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</si>
  <si>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</si>
  <si>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</si>
  <si>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</si>
  <si>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</si>
  <si>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</si>
  <si>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</si>
  <si>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</si>
  <si>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</si>
  <si>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</si>
  <si>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</si>
  <si>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</si>
  <si>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</si>
  <si>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</si>
  <si>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</si>
  <si>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</si>
  <si>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</si>
  <si>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</si>
  <si>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</si>
  <si>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</si>
  <si>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</si>
  <si>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</si>
  <si>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</si>
  <si>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</si>
  <si>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</si>
  <si>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</si>
  <si>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</si>
  <si>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</si>
  <si>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</si>
  <si>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</si>
  <si>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</si>
  <si>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</si>
  <si>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</si>
  <si>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</si>
  <si>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</si>
  <si>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</si>
  <si>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</si>
  <si>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</si>
  <si>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</si>
  <si>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</si>
  <si>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</si>
  <si>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</si>
  <si>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</si>
  <si>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</si>
  <si>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</si>
  <si>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</si>
  <si>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</si>
  <si>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</si>
  <si>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</si>
  <si>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</si>
  <si>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</si>
  <si>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</si>
  <si>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</si>
  <si>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</si>
  <si>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</si>
  <si>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</si>
  <si>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</si>
  <si>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</si>
  <si>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</si>
  <si>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</si>
  <si>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</si>
  <si>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</si>
  <si>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</si>
  <si>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</si>
  <si>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</si>
  <si>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</si>
  <si>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</si>
  <si>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</si>
  <si>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</si>
  <si>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</si>
  <si>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</si>
  <si>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</si>
  <si>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</si>
  <si>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</si>
  <si>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</si>
  <si>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</si>
  <si>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</si>
  <si>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</si>
  <si>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</si>
  <si>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</si>
  <si>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</si>
  <si>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</si>
  <si>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</si>
  <si>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</si>
  <si>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</si>
  <si>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</si>
  <si>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</si>
  <si>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</si>
  <si>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</si>
  <si>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</si>
  <si>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</si>
  <si>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</si>
  <si>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</si>
  <si>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</si>
  <si>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</si>
  <si>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</si>
  <si>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</si>
  <si>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</si>
  <si>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</si>
  <si>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</si>
  <si>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</si>
  <si>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</si>
  <si>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</si>
  <si>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</si>
  <si>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</si>
  <si>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</si>
  <si>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</si>
  <si>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</si>
  <si>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</si>
  <si>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</si>
  <si>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</si>
  <si>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</si>
  <si>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</si>
  <si>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</si>
  <si>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</si>
  <si>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</si>
  <si>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</si>
  <si>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</si>
  <si>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</si>
  <si>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</si>
  <si>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</si>
  <si>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</si>
  <si>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</si>
  <si>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</si>
  <si>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</si>
  <si>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</si>
  <si>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</si>
  <si>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</si>
  <si>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</si>
  <si>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</si>
  <si>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</si>
  <si>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</si>
  <si>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</si>
  <si>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</si>
  <si>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</si>
  <si>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</si>
  <si>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</si>
  <si>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</si>
  <si>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</si>
  <si>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</si>
  <si>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</si>
  <si>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</si>
  <si>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</si>
  <si>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</si>
  <si>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</si>
  <si>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</si>
  <si>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</si>
  <si>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</si>
  <si>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</si>
  <si>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</si>
  <si>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</si>
  <si>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</si>
  <si>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</si>
  <si>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</si>
  <si>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</si>
  <si>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</si>
  <si>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</si>
  <si>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</si>
  <si>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</si>
  <si>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</si>
  <si>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</si>
  <si>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</si>
  <si>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</si>
  <si>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</si>
  <si>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</si>
  <si>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</si>
  <si>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</si>
  <si>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</si>
  <si>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</si>
  <si>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</si>
  <si>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</si>
  <si>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</si>
  <si>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</si>
  <si>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</si>
  <si>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</si>
  <si>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</si>
  <si>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</si>
  <si>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</si>
  <si>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</si>
  <si>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</si>
  <si>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</si>
  <si>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</si>
  <si>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</si>
  <si>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</si>
  <si>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</si>
  <si>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</si>
  <si>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</si>
  <si>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</si>
  <si>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</si>
  <si>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</si>
  <si>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</si>
  <si>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</si>
  <si>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</si>
  <si>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</si>
  <si>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</si>
  <si>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</si>
  <si>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</si>
  <si>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</si>
  <si>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</si>
  <si>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</si>
  <si>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</si>
  <si>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</si>
  <si>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</si>
  <si>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</si>
  <si>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</si>
  <si>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</si>
  <si>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</si>
  <si>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</si>
  <si>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</si>
  <si>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</si>
  <si>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</si>
  <si>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</si>
  <si>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</si>
  <si>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</si>
  <si>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</si>
  <si>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</si>
  <si>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</si>
  <si>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</si>
  <si>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</si>
  <si>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</si>
  <si>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</si>
  <si>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</si>
  <si>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</si>
  <si>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</si>
  <si>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</si>
  <si>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</si>
  <si>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</si>
  <si>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</si>
  <si>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</si>
  <si>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</si>
  <si>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</si>
  <si>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</si>
  <si>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</si>
  <si>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</si>
  <si>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</si>
  <si>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</si>
  <si>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</si>
  <si>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</si>
  <si>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</si>
  <si>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</si>
  <si>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</si>
  <si>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</si>
  <si>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</si>
  <si>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</si>
  <si>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</si>
  <si>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</si>
  <si>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</si>
  <si>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</si>
  <si>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</si>
  <si>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</si>
  <si>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</si>
  <si>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</si>
  <si>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</si>
  <si>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</si>
  <si>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</si>
  <si>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</si>
  <si>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</si>
  <si>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</si>
  <si>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</si>
  <si>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</si>
  <si>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</si>
  <si>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</si>
  <si>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</si>
  <si>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</si>
  <si>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</si>
  <si>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</si>
  <si>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</si>
  <si>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</si>
  <si>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</si>
  <si>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</si>
  <si>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</si>
  <si>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</si>
  <si>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</si>
  <si>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</si>
  <si>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</si>
  <si>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</si>
  <si>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</si>
  <si>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</si>
  <si>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</si>
  <si>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</si>
  <si>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</si>
  <si>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</si>
  <si>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</si>
  <si>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</si>
  <si>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</si>
  <si>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</si>
  <si>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</si>
  <si>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</si>
  <si>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</si>
  <si>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</si>
  <si>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</si>
  <si>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</si>
  <si>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</si>
  <si>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</si>
  <si>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</si>
  <si>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</si>
  <si>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</si>
  <si>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</si>
  <si>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</si>
  <si>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</si>
  <si>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</si>
  <si>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</si>
  <si>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</si>
  <si>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</si>
  <si>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</si>
  <si>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</si>
  <si>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</si>
  <si>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</si>
  <si>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</si>
  <si>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</si>
  <si>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</si>
  <si>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</si>
  <si>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</si>
  <si>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</si>
  <si>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</si>
  <si>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</si>
  <si>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</si>
  <si>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</si>
  <si>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</si>
  <si>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</si>
  <si>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</si>
  <si>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</si>
  <si>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</si>
  <si>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</si>
  <si>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</si>
  <si>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</si>
  <si>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</si>
  <si>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</si>
  <si>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</si>
  <si>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</si>
  <si>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</si>
  <si>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</si>
  <si>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</si>
  <si>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</si>
  <si>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</si>
  <si>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</si>
  <si>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</si>
  <si>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</si>
  <si>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</si>
  <si>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</si>
  <si>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</si>
  <si>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</si>
  <si>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</si>
  <si>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</si>
  <si>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</si>
  <si>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</si>
  <si>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</si>
  <si>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</si>
  <si>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</si>
  <si>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</si>
  <si>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</si>
  <si>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</si>
  <si>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</si>
  <si>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</si>
  <si>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</si>
  <si>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</si>
  <si>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</si>
  <si>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</si>
  <si>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</si>
  <si>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</si>
  <si>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</si>
  <si>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</si>
  <si>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</si>
  <si>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</si>
  <si>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</si>
  <si>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</si>
  <si>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</si>
  <si>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</si>
  <si>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</si>
  <si>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</si>
  <si>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</si>
  <si>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</si>
  <si>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</si>
  <si>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</si>
  <si>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</si>
  <si>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</si>
  <si>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</si>
  <si>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</si>
  <si>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</si>
  <si>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</si>
  <si>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</si>
  <si>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</si>
  <si>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</si>
  <si>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</si>
  <si>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</si>
  <si>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</si>
  <si>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</si>
  <si>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</si>
  <si>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</si>
  <si>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</si>
  <si>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</si>
  <si>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</si>
  <si>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</si>
  <si>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</si>
  <si>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</si>
  <si>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</si>
  <si>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</si>
  <si>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</si>
  <si>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</si>
  <si>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</si>
  <si>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</si>
  <si>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</si>
  <si>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</si>
  <si>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</si>
  <si>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</si>
  <si>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</si>
  <si>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</si>
  <si>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</si>
  <si>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</si>
  <si>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</si>
  <si>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</si>
  <si>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</si>
  <si>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</si>
  <si>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</si>
  <si>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</si>
  <si>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</si>
  <si>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</si>
  <si>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</si>
  <si>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</si>
  <si>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</si>
  <si>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</si>
  <si>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</si>
  <si>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</si>
  <si>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</si>
  <si>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</si>
  <si>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</si>
  <si>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</si>
  <si>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</si>
  <si>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</si>
  <si>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</si>
  <si>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</si>
  <si>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</si>
  <si>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</si>
  <si>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</si>
  <si>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</si>
  <si>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</si>
  <si>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</si>
  <si>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</si>
  <si>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</si>
  <si>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</si>
  <si>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</si>
  <si>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</si>
  <si>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</si>
  <si>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</si>
  <si>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</si>
  <si>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</si>
  <si>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</si>
  <si>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</si>
  <si>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</si>
  <si>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</si>
  <si>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</si>
  <si>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</si>
  <si>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</si>
  <si>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</si>
  <si>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</si>
  <si>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</si>
  <si>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</si>
  <si>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</si>
  <si>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</si>
  <si>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</si>
  <si>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</si>
  <si>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</si>
  <si>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</si>
  <si>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</si>
  <si>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</si>
  <si>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</si>
  <si>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</si>
  <si>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</si>
  <si>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</si>
  <si>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</si>
  <si>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</si>
  <si>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</si>
  <si>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</si>
  <si>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</si>
  <si>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</si>
  <si>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</si>
  <si>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</si>
  <si>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</si>
  <si>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</si>
  <si>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</si>
  <si>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</si>
  <si>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</si>
  <si>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</si>
  <si>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</si>
  <si>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</si>
  <si>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</si>
  <si>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</si>
  <si>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</si>
  <si>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</si>
  <si>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</si>
  <si>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</si>
  <si>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</si>
  <si>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</si>
  <si>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</si>
  <si>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</si>
  <si>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</si>
  <si>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</si>
  <si>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</si>
  <si>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</si>
  <si>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</si>
  <si>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</si>
  <si>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</si>
  <si>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</si>
  <si>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</si>
  <si>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</si>
  <si>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</si>
  <si>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</si>
  <si>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</si>
  <si>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</si>
  <si>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</si>
  <si>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</si>
  <si>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</si>
  <si>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</si>
  <si>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</si>
  <si>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</si>
  <si>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</si>
  <si>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</si>
  <si>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</si>
  <si>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</si>
  <si>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</si>
  <si>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</si>
  <si>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</si>
  <si>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</si>
  <si>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</si>
  <si>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</si>
  <si>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</si>
  <si>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</si>
  <si>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</si>
  <si>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</si>
  <si>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</si>
  <si>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</si>
  <si>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</si>
  <si>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</si>
  <si>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</si>
  <si>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</si>
  <si>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</si>
  <si>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</si>
  <si>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</si>
  <si>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</si>
  <si>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</si>
  <si>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</si>
  <si>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</si>
  <si>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</si>
  <si>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</si>
  <si>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</si>
  <si>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</si>
  <si>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</si>
  <si>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</si>
  <si>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</si>
  <si>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</si>
  <si>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</si>
  <si>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</si>
  <si>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</si>
  <si>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</si>
  <si>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</si>
  <si>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</si>
  <si>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</si>
  <si>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</si>
  <si>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</si>
  <si>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</si>
  <si>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</si>
  <si>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</si>
  <si>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</si>
  <si>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</si>
  <si>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</si>
  <si>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</si>
  <si>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</si>
  <si>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</si>
  <si>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</si>
  <si>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</si>
  <si>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</si>
  <si>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</si>
  <si>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</si>
  <si>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</si>
  <si>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</si>
  <si>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</si>
  <si>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</si>
  <si>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</si>
  <si>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</si>
  <si>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</si>
  <si>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</si>
  <si>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</si>
  <si>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</si>
  <si>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</si>
  <si>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</si>
  <si>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</si>
  <si>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</si>
  <si>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</si>
  <si>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</si>
  <si>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</si>
  <si>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</si>
  <si>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</si>
  <si>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</si>
  <si>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</si>
  <si>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</si>
  <si>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</si>
  <si>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</si>
  <si>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</si>
  <si>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</si>
  <si>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</si>
  <si>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</si>
  <si>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</si>
  <si>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</si>
  <si>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</si>
  <si>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</si>
  <si>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</si>
  <si>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</si>
  <si>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</si>
  <si>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</si>
  <si>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</si>
  <si>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</si>
  <si>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</si>
  <si>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</si>
  <si>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</si>
  <si>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</si>
  <si>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</si>
  <si>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</si>
  <si>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</si>
  <si>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</si>
  <si>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</si>
  <si>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</si>
  <si>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</si>
  <si>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</si>
  <si>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</si>
  <si>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</si>
  <si>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</si>
  <si>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</si>
  <si>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</si>
  <si>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</si>
  <si>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</si>
  <si>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</si>
  <si>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</si>
  <si>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</si>
  <si>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</si>
  <si>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</si>
  <si>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</si>
  <si>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</si>
  <si>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</si>
  <si>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</si>
  <si>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</si>
  <si>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</si>
  <si>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</si>
  <si>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</si>
  <si>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</si>
  <si>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</si>
  <si>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</si>
  <si>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</si>
  <si>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</si>
  <si>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</si>
  <si>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</si>
  <si>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</si>
  <si>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</si>
  <si>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</si>
  <si>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</si>
  <si>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</si>
  <si>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</si>
  <si>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</si>
  <si>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</si>
  <si>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</si>
  <si>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</si>
  <si>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</si>
  <si>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</si>
  <si>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</si>
  <si>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</si>
  <si>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</si>
  <si>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</si>
  <si>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</si>
  <si>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</si>
  <si>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</si>
  <si>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</si>
  <si>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</si>
  <si>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</si>
  <si>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</si>
  <si>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</si>
  <si>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</si>
  <si>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</si>
  <si>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</si>
  <si>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</si>
  <si>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</si>
  <si>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</si>
  <si>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</si>
  <si>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</si>
  <si>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</si>
  <si>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</si>
  <si>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</si>
  <si>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</si>
  <si>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</si>
  <si>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</si>
  <si>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</si>
  <si>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</si>
  <si>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</si>
  <si>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</si>
  <si>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</si>
  <si>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</si>
  <si>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</si>
  <si>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</si>
  <si>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</si>
  <si>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</si>
  <si>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</si>
  <si>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</si>
  <si>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</si>
  <si>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</si>
  <si>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</si>
  <si>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</si>
  <si>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</si>
  <si>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</si>
  <si>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</si>
  <si>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</si>
  <si>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</si>
  <si>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</si>
  <si>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</si>
  <si>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</si>
  <si>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</si>
  <si>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</si>
  <si>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</si>
  <si>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</si>
  <si>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</si>
  <si>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</si>
  <si>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</si>
  <si>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</si>
  <si>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</si>
  <si>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</si>
  <si>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</si>
  <si>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</si>
  <si>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</si>
  <si>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</si>
  <si>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</si>
  <si>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</si>
  <si>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</si>
  <si>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</si>
  <si>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</si>
  <si>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</si>
  <si>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</si>
  <si>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</si>
  <si>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</si>
  <si>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</si>
  <si>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</si>
  <si>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</si>
  <si>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</si>
  <si>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</si>
  <si>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</si>
  <si>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</si>
  <si>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</si>
  <si>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</si>
  <si>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</si>
  <si>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</si>
  <si>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</si>
  <si>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</si>
  <si>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</si>
  <si>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</si>
  <si>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</si>
  <si>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</si>
  <si>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</si>
  <si>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</si>
  <si>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</si>
  <si>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</si>
  <si>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</si>
  <si>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</si>
  <si>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</si>
  <si>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</si>
  <si>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</si>
  <si>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</si>
  <si>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</si>
  <si>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</si>
  <si>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</si>
  <si>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</si>
  <si>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</si>
  <si>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</si>
  <si>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</si>
  <si>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</si>
  <si>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</si>
  <si>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</si>
  <si>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</si>
  <si>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</si>
  <si>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</si>
  <si>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</si>
  <si>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</si>
  <si>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</si>
  <si>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</si>
  <si>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</si>
  <si>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</si>
  <si>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</si>
  <si>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</si>
  <si>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</si>
  <si>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</si>
  <si>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</si>
  <si>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</si>
  <si>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</si>
  <si>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</si>
  <si>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</si>
  <si>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</si>
  <si>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</si>
  <si>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</si>
  <si>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</si>
  <si>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</si>
  <si>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</si>
  <si>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</si>
  <si>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</si>
  <si>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</si>
  <si>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</si>
  <si>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</si>
  <si>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</si>
  <si>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</si>
  <si>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</si>
  <si>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</si>
  <si>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</si>
  <si>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</si>
  <si>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</si>
  <si>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</si>
  <si>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</si>
  <si>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</si>
  <si>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</si>
  <si>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</si>
  <si>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</si>
  <si>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</si>
  <si>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</si>
  <si>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</si>
  <si>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</si>
  <si>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</si>
  <si>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</si>
  <si>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</si>
  <si>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</si>
  <si>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</si>
  <si>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</si>
  <si>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</si>
  <si>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</si>
  <si>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</si>
  <si>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</si>
  <si>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</si>
  <si>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</si>
  <si>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</si>
  <si>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</si>
  <si>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</si>
  <si>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</si>
  <si>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</si>
  <si>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</si>
  <si>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</si>
  <si>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</si>
  <si>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</si>
  <si>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</si>
  <si>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</si>
  <si>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</si>
  <si>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</si>
  <si>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</si>
  <si>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</si>
  <si>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</si>
  <si>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</si>
  <si>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</si>
  <si>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</si>
  <si>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</si>
  <si>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</si>
  <si>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</si>
  <si>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</si>
  <si>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</si>
  <si>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</si>
  <si>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</si>
  <si>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</si>
  <si>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</si>
  <si>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</si>
  <si>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</si>
  <si>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</si>
  <si>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</si>
  <si>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</si>
  <si>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</si>
  <si>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</si>
  <si>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</si>
  <si>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</si>
  <si>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</si>
  <si>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</si>
  <si>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</si>
  <si>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</si>
  <si>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</si>
  <si>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</si>
  <si>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</si>
  <si>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</si>
  <si>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</si>
  <si>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</si>
  <si>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</si>
  <si>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</si>
  <si>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</si>
  <si>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</si>
  <si>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</si>
  <si>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</si>
  <si>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</si>
  <si>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</si>
  <si>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</si>
  <si>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</si>
  <si>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</si>
  <si>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</si>
  <si>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</si>
  <si>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</si>
  <si>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</si>
  <si>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</si>
  <si>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</si>
  <si>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</si>
  <si>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</si>
  <si>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</si>
  <si>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</si>
  <si>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</si>
  <si>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</si>
  <si>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</si>
  <si>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</si>
  <si>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</si>
  <si>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</si>
  <si>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</si>
  <si>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</si>
  <si>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</si>
  <si>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</si>
  <si>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</si>
  <si>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</si>
  <si>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</si>
  <si>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</si>
  <si>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</si>
  <si>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</si>
  <si>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</si>
  <si>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</si>
  <si>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</si>
  <si>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</si>
  <si>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</si>
  <si>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</si>
  <si>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</si>
  <si>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</si>
  <si>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</si>
  <si>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</si>
  <si>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</si>
  <si>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</si>
  <si>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</si>
  <si>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</si>
  <si>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</si>
  <si>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</si>
  <si>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</si>
  <si>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</si>
  <si>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</si>
  <si>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</si>
  <si>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</si>
  <si>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</si>
  <si>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</si>
  <si>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</si>
  <si>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</si>
  <si>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</si>
  <si>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</si>
  <si>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</si>
  <si>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</si>
  <si>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</si>
  <si>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</si>
  <si>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</si>
  <si>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</si>
  <si>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</si>
  <si>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</si>
  <si>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</si>
  <si>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</si>
  <si>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</si>
  <si>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</si>
  <si>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</si>
  <si>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</si>
  <si>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</si>
  <si>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</si>
  <si>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</si>
  <si>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</si>
  <si>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</si>
  <si>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</si>
  <si>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</si>
  <si>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</si>
  <si>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</si>
  <si>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</si>
  <si>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</si>
  <si>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</si>
  <si>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</si>
  <si>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</si>
  <si>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</si>
  <si>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</si>
  <si>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</si>
  <si>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</si>
  <si>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</si>
  <si>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</si>
  <si>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</si>
  <si>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</si>
  <si>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</si>
  <si>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</si>
  <si>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</si>
  <si>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</si>
  <si>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</si>
  <si>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</si>
  <si>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</si>
  <si>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</si>
  <si>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</si>
  <si>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</si>
  <si>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</si>
  <si>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</si>
  <si>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</si>
  <si>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</si>
  <si>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</si>
  <si>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</si>
  <si>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</si>
  <si>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</si>
  <si>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</si>
  <si>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</si>
  <si>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</si>
  <si>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</si>
  <si>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</si>
  <si>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</si>
  <si>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</si>
  <si>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</si>
  <si>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</si>
  <si>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</si>
  <si>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</si>
  <si>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</si>
  <si>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</si>
  <si>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</si>
  <si>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</si>
  <si>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</si>
  <si>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</si>
  <si>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</si>
  <si>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</si>
  <si>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</si>
  <si>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</si>
  <si>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</si>
  <si>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</si>
  <si>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</si>
  <si>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</si>
  <si>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</si>
  <si>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</si>
  <si>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</si>
  <si>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</si>
  <si>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</si>
  <si>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</si>
  <si>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</si>
  <si>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</si>
  <si>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</si>
  <si>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</si>
  <si>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</si>
  <si>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</si>
  <si>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</si>
  <si>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</si>
  <si>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</si>
  <si>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</si>
  <si>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</si>
  <si>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</si>
  <si>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</si>
  <si>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</si>
  <si>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</si>
  <si>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</si>
  <si>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</si>
  <si>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</si>
  <si>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</si>
  <si>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</si>
  <si>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</si>
  <si>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</si>
  <si>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</si>
  <si>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</si>
  <si>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</si>
  <si>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</si>
  <si>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</si>
  <si>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</si>
  <si>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</si>
  <si>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</si>
  <si>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</si>
  <si>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</si>
  <si>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</si>
  <si>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</si>
  <si>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</si>
  <si>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</si>
  <si>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</si>
  <si>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</si>
  <si>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</si>
  <si>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</si>
  <si>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</si>
  <si>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</si>
  <si>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</si>
  <si>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</si>
  <si>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</si>
  <si>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</si>
  <si>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</si>
  <si>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</si>
  <si>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</si>
  <si>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</si>
  <si>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</si>
  <si>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</si>
  <si>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</si>
  <si>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</si>
  <si>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</si>
  <si>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</si>
  <si>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</si>
  <si>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</si>
  <si>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</si>
  <si>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</si>
  <si>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</si>
  <si>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</si>
  <si>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</si>
  <si>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</si>
  <si>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</si>
  <si>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</si>
  <si>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</si>
  <si>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</si>
  <si>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</si>
  <si>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</si>
  <si>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</si>
  <si>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</si>
  <si>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</si>
  <si>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</si>
  <si>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</si>
  <si>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</si>
  <si>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</si>
  <si>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</si>
  <si>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</si>
  <si>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</si>
  <si>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</si>
  <si>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</si>
  <si>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</si>
  <si>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</si>
  <si>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</si>
  <si>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</si>
  <si>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</si>
  <si>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</si>
  <si>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</si>
  <si>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</si>
  <si>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</si>
  <si>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</si>
  <si>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</si>
  <si>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</si>
  <si>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</si>
  <si>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</si>
  <si>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</si>
  <si>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</si>
  <si>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</si>
  <si>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</si>
  <si>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</si>
  <si>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</si>
  <si>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</si>
  <si>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</si>
  <si>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</si>
  <si>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</si>
  <si>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</si>
  <si>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</si>
  <si>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</si>
  <si>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</si>
  <si>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</si>
  <si>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</si>
  <si>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</si>
  <si>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</si>
  <si>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</si>
  <si>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</si>
  <si>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</si>
  <si>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</si>
  <si>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</si>
  <si>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</si>
  <si>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</si>
  <si>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</si>
  <si>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</si>
  <si>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</si>
  <si>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</si>
  <si>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</si>
  <si>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</si>
  <si>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</si>
  <si>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</si>
  <si>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</si>
  <si>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</si>
  <si>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</si>
  <si>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</si>
  <si>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</si>
  <si>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</si>
  <si>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</si>
  <si>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</si>
  <si>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</si>
  <si>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</si>
  <si>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</si>
  <si>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</si>
  <si>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</si>
  <si>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</si>
  <si>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</si>
  <si>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</si>
  <si>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</si>
  <si>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</si>
  <si>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</si>
  <si>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</si>
  <si>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</si>
  <si>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</si>
  <si>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</si>
  <si>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</si>
  <si>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</si>
  <si>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</si>
  <si>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</si>
  <si>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</si>
  <si>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</si>
  <si>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</si>
  <si>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</si>
  <si>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</si>
  <si>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</si>
  <si>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</si>
  <si>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</si>
  <si>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</si>
  <si>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</si>
  <si>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</si>
  <si>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</si>
  <si>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</si>
  <si>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</si>
  <si>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</si>
  <si>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</si>
  <si>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</si>
  <si>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</si>
  <si>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</si>
  <si>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</si>
  <si>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</si>
  <si>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</si>
  <si>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</si>
  <si>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</si>
  <si>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</si>
  <si>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</si>
  <si>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</si>
  <si>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</si>
  <si>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</si>
  <si>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</si>
  <si>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</si>
  <si>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</si>
  <si>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</si>
  <si>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</si>
  <si>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</si>
  <si>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</si>
  <si>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</si>
  <si>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</si>
  <si>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</si>
  <si>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</si>
  <si>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</si>
  <si>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</si>
  <si>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</si>
  <si>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</si>
  <si>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</si>
  <si>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</si>
  <si>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</si>
  <si>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</si>
  <si>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</si>
  <si>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</si>
  <si>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</si>
  <si>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</si>
  <si>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</si>
  <si>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</si>
  <si>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</si>
  <si>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</si>
  <si>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</si>
  <si>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</si>
  <si>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</si>
  <si>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</si>
  <si>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</si>
  <si>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</si>
  <si>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</si>
  <si>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</si>
  <si>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</si>
  <si>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</si>
  <si>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</si>
  <si>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</si>
  <si>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</si>
  <si>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</si>
  <si>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</si>
  <si>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</si>
  <si>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</si>
  <si>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</si>
  <si>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</si>
  <si>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</si>
  <si>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</si>
  <si>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</si>
  <si>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</si>
  <si>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</si>
  <si>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</si>
  <si>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</si>
  <si>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</si>
  <si>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</si>
  <si>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</si>
  <si>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</si>
  <si>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</si>
  <si>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</si>
  <si>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</si>
  <si>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</si>
  <si>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</si>
  <si>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</si>
  <si>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</si>
  <si>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</si>
  <si>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</si>
  <si>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</si>
  <si>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</si>
  <si>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</si>
  <si>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</si>
  <si>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</si>
  <si>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</si>
  <si>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</si>
  <si>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</si>
  <si>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</si>
  <si>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</si>
  <si>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</si>
  <si>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</si>
  <si>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</si>
  <si>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</si>
  <si>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</si>
  <si>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</si>
  <si>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</si>
  <si>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</si>
  <si>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</si>
  <si>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</si>
  <si>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</si>
  <si>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</si>
  <si>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</si>
  <si>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</si>
  <si>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</si>
  <si>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</si>
  <si>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</si>
  <si>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</si>
  <si>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</si>
  <si>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</si>
  <si>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</si>
  <si>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</si>
  <si>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</si>
  <si>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</si>
  <si>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</si>
  <si>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</si>
  <si>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</si>
  <si>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</si>
  <si>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</si>
  <si>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</si>
  <si>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</si>
  <si>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</si>
  <si>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</si>
  <si>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</si>
  <si>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</si>
  <si>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</si>
  <si>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</si>
  <si>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</si>
  <si>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</si>
  <si>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</si>
  <si>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</si>
  <si>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</si>
  <si>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</si>
  <si>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</si>
  <si>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</si>
  <si>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</si>
  <si>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</si>
  <si>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</si>
  <si>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</si>
  <si>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</si>
  <si>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</si>
  <si>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</si>
  <si>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</si>
  <si>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</si>
  <si>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</si>
  <si>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</si>
  <si>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</si>
  <si>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</si>
  <si>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</si>
  <si>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</si>
  <si>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</si>
  <si>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</si>
  <si>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</si>
  <si>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</si>
  <si>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</si>
  <si>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</si>
  <si>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</si>
  <si>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</si>
  <si>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</si>
  <si>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</si>
  <si>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</si>
  <si>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</si>
  <si>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</si>
  <si>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</si>
  <si>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</si>
  <si>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</si>
  <si>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</si>
  <si>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</si>
  <si>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</si>
  <si>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</si>
  <si>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</si>
  <si>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</si>
  <si>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</si>
  <si>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</si>
  <si>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</si>
  <si>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</si>
  <si>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</si>
  <si>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</si>
  <si>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</si>
  <si>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</si>
  <si>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</si>
  <si>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</si>
  <si>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</si>
  <si>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</si>
  <si>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</si>
  <si>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</si>
  <si>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</si>
  <si>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</si>
  <si>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</si>
  <si>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</si>
  <si>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</si>
  <si>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</si>
  <si>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</si>
  <si>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</si>
  <si>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</si>
  <si>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</si>
  <si>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</si>
  <si>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</si>
  <si>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</si>
  <si>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</si>
  <si>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</si>
  <si>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</si>
  <si>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</si>
  <si>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</si>
  <si>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</si>
  <si>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</si>
  <si>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</si>
  <si>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</si>
  <si>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</si>
  <si>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</si>
  <si>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</si>
  <si>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</si>
  <si>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</si>
  <si>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</si>
  <si>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</si>
  <si>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</si>
  <si>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</si>
  <si>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</si>
  <si>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</si>
  <si>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</si>
  <si>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</si>
  <si>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</si>
  <si>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</si>
  <si>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</si>
  <si>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</si>
  <si>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</si>
  <si>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</si>
  <si>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</si>
  <si>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</si>
  <si>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</si>
  <si>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</si>
  <si>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</si>
  <si>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</si>
  <si>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</si>
  <si>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</si>
  <si>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</si>
  <si>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</si>
  <si>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</si>
  <si>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</si>
  <si>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</si>
  <si>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</si>
  <si>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</si>
  <si>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</si>
  <si>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</si>
  <si>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</si>
  <si>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</si>
  <si>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</si>
  <si>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</si>
  <si>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</si>
  <si>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</si>
  <si>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</si>
  <si>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</si>
  <si>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</si>
  <si>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</si>
  <si>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</si>
  <si>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</si>
  <si>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</si>
  <si>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</si>
  <si>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</si>
  <si>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</si>
  <si>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</si>
  <si>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</si>
  <si>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</si>
  <si>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</si>
  <si>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</si>
  <si>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</si>
  <si>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</si>
  <si>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</si>
  <si>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</si>
  <si>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</si>
  <si>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</si>
  <si>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</si>
  <si>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</si>
  <si>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</si>
  <si>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</si>
  <si>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</si>
  <si>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</si>
  <si>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</si>
  <si>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</si>
  <si>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</si>
  <si>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</si>
  <si>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</si>
  <si>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</si>
  <si>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</si>
  <si>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</si>
  <si>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</si>
  <si>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</si>
  <si>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</si>
  <si>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</si>
  <si>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</si>
  <si>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</si>
  <si>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</si>
  <si>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</si>
  <si>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</si>
  <si>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</si>
  <si>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</si>
  <si>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</si>
  <si>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</si>
  <si>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</si>
  <si>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</si>
  <si>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</si>
  <si>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</si>
  <si>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</si>
  <si>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</si>
  <si>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</si>
  <si>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</si>
  <si>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</si>
  <si>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</si>
  <si>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</si>
  <si>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</si>
  <si>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</si>
  <si>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</si>
  <si>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</si>
  <si>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</si>
  <si>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</si>
  <si>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</si>
  <si>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</si>
  <si>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</si>
  <si>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</si>
  <si>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</si>
  <si>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</si>
  <si>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</si>
  <si>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</si>
  <si>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</si>
  <si>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</si>
  <si>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</si>
  <si>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</si>
  <si>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</si>
  <si>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</si>
  <si>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</si>
  <si>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</si>
  <si>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</si>
  <si>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</si>
  <si>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</si>
  <si>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</si>
  <si>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</si>
  <si>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</si>
  <si>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</si>
  <si>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</si>
  <si>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</si>
  <si>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</si>
  <si>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</si>
  <si>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</si>
  <si>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</si>
  <si>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</si>
  <si>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</si>
  <si>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</si>
  <si>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</si>
  <si>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</si>
  <si>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</si>
  <si>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</si>
  <si>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</si>
  <si>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</si>
  <si>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</si>
  <si>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</si>
  <si>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</si>
  <si>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</si>
  <si>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</si>
  <si>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</si>
  <si>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</si>
  <si>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</si>
  <si>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</si>
  <si>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</si>
  <si>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</si>
  <si>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</si>
  <si>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</si>
  <si>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</si>
  <si>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</si>
  <si>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</si>
  <si>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</si>
  <si>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</si>
  <si>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</si>
  <si>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</si>
  <si>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</si>
  <si>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</si>
  <si>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</si>
  <si>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</si>
  <si>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</si>
  <si>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</si>
  <si>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</si>
  <si>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</si>
  <si>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</si>
  <si>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</si>
  <si>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</si>
  <si>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</si>
  <si>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</si>
  <si>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</si>
  <si>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</si>
  <si>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</si>
  <si>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</si>
  <si>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</si>
  <si>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</si>
  <si>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</si>
  <si>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</si>
  <si>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</si>
  <si>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</si>
  <si>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</si>
  <si>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</si>
  <si>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</si>
  <si>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</si>
  <si>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</si>
  <si>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</si>
  <si>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</si>
  <si>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</si>
  <si>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</si>
  <si>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</si>
  <si>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</si>
  <si>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</si>
  <si>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</si>
  <si>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</si>
  <si>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</si>
  <si>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</si>
  <si>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</si>
  <si>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</si>
  <si>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</si>
  <si>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</si>
  <si>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</si>
  <si>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</si>
  <si>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</si>
  <si>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</si>
  <si>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</si>
  <si>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</si>
  <si>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</si>
  <si>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</si>
  <si>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</si>
  <si>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</si>
  <si>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</si>
  <si>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</si>
  <si>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</si>
  <si>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</si>
  <si>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</si>
  <si>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</si>
  <si>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</si>
  <si>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</si>
  <si>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</si>
  <si>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</si>
  <si>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</si>
  <si>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</si>
  <si>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</si>
  <si>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</si>
  <si>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</si>
  <si>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</si>
  <si>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</si>
  <si>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</si>
  <si>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</si>
  <si>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</si>
  <si>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</si>
  <si>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</si>
  <si>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</si>
  <si>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</si>
  <si>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</si>
  <si>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</si>
  <si>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</si>
  <si>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</si>
  <si>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</si>
  <si>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</si>
  <si>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</si>
  <si>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</si>
  <si>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</si>
  <si>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</si>
  <si>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</si>
  <si>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</si>
  <si>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</si>
  <si>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</si>
  <si>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</si>
  <si>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</si>
  <si>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</si>
  <si>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</si>
  <si>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</si>
  <si>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</si>
  <si>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</si>
  <si>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</si>
  <si>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</si>
  <si>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</si>
  <si>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</si>
  <si>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</si>
  <si>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</si>
  <si>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</si>
  <si>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</si>
  <si>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</si>
  <si>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</si>
  <si>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</si>
  <si>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</si>
  <si>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</si>
  <si>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</si>
  <si>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</si>
  <si>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</si>
  <si>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</si>
  <si>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</si>
  <si>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</si>
  <si>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</si>
  <si>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</si>
  <si>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</si>
  <si>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</si>
  <si>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</si>
  <si>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</si>
  <si>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</si>
  <si>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</si>
  <si>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</si>
  <si>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</si>
  <si>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</si>
  <si>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</si>
  <si>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</si>
  <si>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</si>
  <si>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</si>
  <si>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</si>
  <si>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</si>
  <si>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</si>
  <si>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</si>
  <si>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</si>
  <si>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</si>
  <si>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</si>
  <si>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</si>
  <si>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</si>
  <si>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</si>
  <si>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</si>
  <si>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</si>
  <si>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</si>
  <si>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</si>
  <si>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</si>
  <si>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</si>
  <si>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</si>
  <si>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</si>
  <si>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</si>
  <si>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</si>
  <si>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</si>
  <si>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</si>
  <si>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</si>
  <si>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</si>
  <si>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</si>
  <si>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</si>
  <si>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</si>
  <si>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</si>
  <si>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</si>
  <si>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</si>
  <si>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</si>
  <si>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</si>
  <si>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</si>
  <si>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</si>
  <si>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</si>
  <si>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</si>
  <si>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</si>
  <si>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</si>
  <si>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</si>
  <si>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</si>
  <si>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</si>
  <si>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</si>
  <si>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</si>
  <si>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</si>
  <si>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</si>
  <si>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</si>
  <si>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</si>
  <si>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</si>
  <si>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</si>
  <si>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</si>
  <si>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</si>
  <si>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</si>
  <si>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</si>
  <si>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</si>
  <si>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</si>
  <si>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</si>
  <si>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</si>
  <si>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</si>
  <si>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</si>
  <si>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</si>
  <si>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</si>
  <si>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</si>
  <si>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</si>
  <si>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</si>
  <si>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</si>
  <si>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</si>
  <si>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</si>
  <si>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</si>
  <si>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</si>
  <si>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</si>
  <si>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</si>
  <si>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</si>
  <si>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</si>
  <si>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</si>
  <si>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</si>
  <si>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</si>
  <si>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</si>
  <si>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</si>
  <si>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</si>
  <si>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</si>
  <si>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</si>
  <si>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</si>
  <si>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</si>
  <si>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</si>
  <si>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</si>
  <si>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</si>
  <si>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</si>
  <si>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</si>
  <si>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</si>
  <si>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</si>
  <si>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</si>
  <si>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</si>
  <si>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</si>
  <si>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</si>
  <si>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</si>
  <si>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</si>
  <si>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</si>
  <si>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</si>
  <si>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</si>
  <si>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</si>
  <si>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</si>
  <si>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</si>
  <si>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</si>
  <si>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</si>
  <si>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</si>
  <si>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</si>
  <si>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</si>
  <si>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</si>
  <si>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</si>
  <si>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</si>
  <si>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</si>
  <si>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</si>
  <si>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</si>
  <si>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</si>
  <si>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</si>
  <si>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</si>
  <si>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</si>
  <si>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</si>
  <si>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</si>
  <si>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</si>
  <si>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</si>
  <si>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</si>
  <si>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</si>
  <si>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</si>
  <si>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</si>
  <si>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</si>
  <si>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</si>
  <si>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</si>
  <si>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</si>
  <si>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</si>
  <si>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</si>
  <si>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</si>
  <si>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</si>
  <si>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</si>
  <si>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</si>
  <si>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</si>
  <si>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</si>
  <si>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</si>
  <si>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</si>
  <si>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</si>
  <si>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</si>
  <si>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</si>
  <si>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</si>
  <si>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</si>
  <si>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</si>
  <si>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</si>
  <si>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</si>
  <si>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</si>
  <si>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</si>
  <si>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</si>
  <si>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</si>
  <si>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</si>
  <si>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</si>
  <si>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</si>
  <si>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</si>
  <si>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</si>
  <si>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</si>
  <si>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</si>
  <si>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</si>
  <si>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</si>
  <si>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</si>
  <si>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</si>
  <si>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</si>
  <si>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</si>
  <si>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</si>
  <si>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</si>
  <si>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</si>
  <si>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</si>
  <si>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</si>
  <si>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</si>
  <si>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</si>
  <si>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</si>
  <si>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</si>
  <si>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</si>
  <si>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</si>
  <si>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</si>
  <si>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</si>
  <si>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</si>
  <si>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</si>
  <si>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</si>
  <si>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</si>
  <si>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</si>
  <si>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</si>
  <si>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</si>
  <si>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</si>
  <si>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</si>
  <si>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</si>
  <si>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</si>
  <si>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</si>
  <si>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</si>
  <si>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</si>
  <si>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</si>
  <si>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</si>
  <si>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</si>
  <si>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</si>
  <si>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</si>
  <si>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</si>
  <si>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</si>
  <si>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</si>
  <si>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</si>
  <si>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</si>
  <si>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</si>
  <si>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</si>
  <si>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</si>
  <si>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</si>
  <si>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</si>
  <si>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</si>
  <si>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</si>
  <si>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</si>
  <si>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</si>
  <si>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</si>
  <si>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</si>
  <si>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</si>
  <si>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</si>
  <si>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</si>
  <si>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</si>
  <si>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</si>
  <si>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</si>
  <si>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</si>
  <si>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</si>
  <si>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</si>
  <si>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</si>
  <si>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</si>
  <si>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</si>
  <si>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</si>
  <si>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</si>
  <si>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</si>
  <si>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</si>
  <si>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</si>
  <si>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</si>
  <si>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</si>
  <si>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</si>
  <si>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</si>
  <si>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</si>
  <si>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</si>
  <si>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</si>
  <si>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</si>
  <si>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</si>
  <si>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</si>
  <si>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</si>
  <si>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</si>
  <si>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</si>
  <si>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</si>
  <si>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</si>
  <si>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</si>
  <si>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</si>
  <si>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</si>
  <si>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</si>
  <si>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</si>
  <si>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</si>
  <si>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</si>
  <si>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</si>
  <si>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</si>
  <si>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</si>
  <si>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</si>
  <si>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</si>
  <si>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</si>
  <si>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</si>
  <si>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</si>
  <si>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</si>
  <si>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</si>
  <si>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</si>
  <si>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</si>
  <si>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</si>
  <si>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</si>
  <si>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</si>
  <si>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</si>
  <si>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</si>
  <si>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</si>
  <si>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</si>
  <si>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</si>
  <si>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</si>
  <si>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</si>
  <si>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</si>
  <si>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</si>
  <si>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</si>
  <si>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</si>
  <si>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</si>
  <si>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</si>
  <si>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</si>
  <si>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</si>
  <si>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</si>
  <si>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</si>
  <si>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</si>
  <si>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</si>
  <si>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</si>
  <si>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</si>
  <si>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</si>
  <si>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</si>
  <si>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</si>
  <si>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</si>
  <si>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</si>
  <si>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</si>
  <si>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</si>
  <si>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</si>
  <si>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</si>
  <si>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</si>
  <si>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</si>
  <si>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</si>
  <si>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</si>
  <si>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</si>
  <si>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</si>
  <si>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</si>
  <si>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</si>
  <si>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</si>
  <si>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</si>
  <si>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</si>
  <si>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</si>
  <si>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</si>
  <si>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</si>
  <si>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</si>
  <si>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</si>
  <si>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</si>
  <si>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</si>
  <si>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</si>
  <si>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</si>
  <si>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</si>
  <si>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</si>
  <si>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</si>
  <si>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</si>
  <si>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</si>
  <si>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</si>
  <si>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</si>
  <si>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</si>
  <si>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</si>
  <si>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</si>
  <si>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</si>
  <si>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</si>
  <si>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</si>
  <si>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</si>
  <si>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</si>
  <si>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</si>
  <si>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</si>
  <si>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</si>
  <si>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</si>
  <si>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</si>
  <si>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</si>
  <si>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</si>
  <si>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</si>
  <si>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</si>
  <si>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</si>
  <si>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</si>
  <si>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</si>
  <si>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</si>
  <si>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</si>
  <si>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</si>
  <si>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</si>
  <si>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</si>
  <si>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</si>
  <si>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</si>
  <si>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</si>
  <si>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</si>
  <si>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</si>
  <si>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</si>
  <si>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</si>
  <si>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</si>
  <si>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</si>
  <si>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</si>
  <si>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</si>
  <si>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</si>
  <si>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</si>
  <si>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</si>
  <si>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</si>
  <si>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</si>
  <si>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</si>
  <si>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</si>
  <si>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</si>
  <si>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</si>
  <si>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</si>
  <si>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</si>
  <si>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</si>
  <si>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</si>
  <si>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</si>
  <si>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</si>
  <si>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</si>
  <si>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</si>
  <si>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</si>
  <si>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</si>
  <si>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</si>
  <si>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</si>
  <si>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</si>
  <si>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</si>
  <si>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</si>
  <si>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</si>
  <si>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</si>
  <si>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</si>
  <si>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</si>
  <si>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</si>
  <si>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</si>
  <si>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</si>
  <si>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</si>
  <si>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</si>
  <si>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</si>
  <si>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</si>
  <si>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</si>
  <si>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</si>
  <si>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</si>
  <si>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</si>
  <si>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</si>
  <si>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</si>
  <si>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</si>
  <si>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</si>
  <si>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</si>
  <si>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</si>
  <si>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</si>
  <si>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</si>
  <si>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</si>
  <si>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</si>
  <si>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</si>
  <si>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</si>
  <si>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</si>
  <si>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</si>
  <si>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</si>
  <si>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</si>
  <si>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</si>
  <si>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</si>
  <si>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</si>
  <si>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</si>
  <si>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</si>
  <si>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</si>
  <si>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</si>
  <si>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</si>
  <si>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</si>
  <si>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</si>
  <si>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</si>
  <si>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</si>
  <si>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</si>
  <si>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</si>
  <si>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</si>
  <si>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</si>
  <si>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</si>
  <si>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</si>
  <si>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</si>
  <si>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</si>
  <si>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</si>
  <si>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</si>
  <si>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</si>
  <si>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</si>
  <si>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</si>
  <si>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</si>
  <si>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</si>
  <si>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</si>
  <si>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</si>
  <si>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</si>
  <si>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</si>
  <si>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</si>
  <si>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</si>
  <si>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</si>
  <si>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</si>
  <si>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</si>
  <si>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</si>
  <si>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</si>
  <si>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</si>
  <si>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</si>
  <si>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</si>
  <si>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</si>
  <si>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</si>
  <si>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</si>
  <si>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</si>
  <si>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</si>
  <si>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</si>
  <si>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</si>
  <si>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</si>
  <si>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</si>
  <si>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</si>
  <si>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</si>
  <si>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</si>
  <si>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</si>
  <si>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</si>
  <si>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</si>
  <si>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</si>
  <si>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</si>
  <si>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</si>
  <si>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</si>
  <si>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</si>
  <si>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</si>
  <si>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</si>
  <si>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</si>
  <si>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</si>
  <si>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</si>
  <si>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</si>
  <si>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</si>
  <si>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</si>
  <si>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</si>
  <si>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</si>
  <si>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</si>
  <si>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</si>
  <si>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</si>
  <si>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</si>
  <si>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</si>
  <si>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</si>
  <si>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</si>
  <si>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</si>
  <si>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</si>
  <si>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</si>
  <si>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</si>
  <si>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</si>
  <si>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</si>
  <si>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</si>
  <si>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</si>
  <si>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</si>
  <si>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</si>
  <si>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</si>
  <si>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</si>
  <si>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</si>
  <si>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</si>
  <si>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</si>
  <si>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</si>
  <si>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</si>
  <si>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</si>
  <si>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</si>
  <si>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</si>
  <si>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</si>
  <si>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</si>
  <si>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</si>
  <si>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</si>
  <si>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</si>
  <si>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</si>
  <si>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</si>
  <si>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</si>
  <si>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</si>
  <si>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</si>
  <si>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</si>
  <si>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</si>
  <si>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</si>
  <si>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</si>
  <si>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</si>
  <si>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</si>
  <si>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</si>
  <si>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</si>
  <si>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</si>
  <si>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</si>
  <si>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</si>
  <si>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</si>
  <si>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</si>
  <si>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</si>
  <si>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</si>
  <si>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</si>
  <si>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</si>
  <si>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</si>
  <si>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</si>
  <si>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</si>
  <si>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</si>
  <si>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</si>
  <si>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</si>
  <si>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</si>
  <si>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</si>
  <si>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</si>
  <si>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</si>
  <si>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</si>
  <si>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</si>
  <si>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</si>
  <si>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</si>
  <si>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</si>
  <si>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</si>
  <si>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</si>
  <si>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</si>
  <si>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</si>
  <si>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</si>
  <si>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</si>
  <si>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</si>
  <si>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</si>
  <si>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</si>
  <si>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</si>
  <si>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</si>
  <si>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</si>
  <si>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</si>
  <si>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</si>
  <si>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</si>
  <si>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</si>
  <si>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</si>
  <si>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</si>
  <si>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</si>
  <si>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</si>
  <si>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</si>
  <si>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</si>
  <si>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</si>
  <si>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</si>
  <si>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</si>
  <si>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</si>
  <si>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</si>
  <si>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</si>
  <si>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</si>
  <si>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</si>
  <si>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</si>
  <si>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</si>
  <si>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</si>
  <si>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</si>
  <si>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</si>
  <si>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</si>
  <si>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</si>
  <si>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</si>
  <si>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</si>
  <si>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</si>
  <si>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</si>
  <si>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</si>
  <si>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</si>
  <si>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</si>
  <si>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</si>
  <si>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</si>
  <si>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</si>
  <si>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</si>
  <si>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</si>
  <si>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</si>
  <si>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</si>
  <si>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</si>
  <si>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</si>
  <si>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</si>
  <si>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</si>
  <si>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</si>
  <si>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</si>
  <si>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</si>
  <si>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</si>
  <si>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</si>
  <si>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</si>
  <si>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</si>
  <si>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</si>
  <si>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</si>
  <si>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</si>
  <si>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</si>
  <si>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</si>
  <si>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</si>
  <si>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</si>
  <si>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</si>
  <si>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</si>
  <si>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</si>
  <si>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</si>
  <si>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</si>
  <si>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</si>
  <si>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</si>
  <si>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</si>
  <si>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</si>
  <si>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</si>
  <si>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</si>
  <si>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</si>
  <si>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</si>
  <si>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</si>
  <si>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</si>
  <si>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</si>
  <si>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</si>
  <si>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</si>
  <si>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</si>
  <si>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</si>
  <si>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</si>
  <si>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</si>
  <si>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</si>
  <si>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</si>
  <si>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</si>
  <si>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</si>
  <si>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</si>
  <si>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</si>
  <si>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</si>
  <si>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</si>
  <si>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</si>
  <si>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</si>
  <si>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</si>
  <si>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</si>
  <si>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</si>
  <si>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</si>
  <si>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</si>
  <si>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</si>
  <si>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</si>
  <si>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</si>
  <si>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</si>
  <si>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</si>
  <si>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</si>
  <si>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</si>
  <si>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</si>
  <si>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</si>
  <si>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</si>
  <si>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</si>
  <si>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</si>
  <si>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</si>
  <si>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</si>
  <si>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</si>
  <si>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</si>
  <si>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</si>
  <si>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</si>
  <si>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</si>
  <si>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</si>
  <si>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</si>
  <si>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</si>
  <si>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</si>
  <si>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</si>
  <si>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</si>
  <si>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</si>
  <si>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</si>
  <si>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</si>
  <si>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</si>
  <si>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</si>
  <si>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</si>
  <si>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</si>
  <si>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</si>
  <si>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</si>
  <si>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</si>
  <si>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</si>
  <si>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</si>
  <si>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</si>
  <si>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</si>
  <si>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</si>
  <si>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</si>
  <si>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</si>
  <si>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</si>
  <si>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</si>
  <si>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</si>
  <si>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</si>
  <si>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</si>
  <si>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</si>
  <si>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</si>
  <si>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</si>
  <si>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</si>
  <si>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</si>
  <si>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</si>
  <si>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</si>
  <si>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</si>
  <si>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</si>
  <si>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</si>
  <si>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</si>
  <si>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</si>
  <si>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</si>
  <si>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</si>
  <si>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</si>
  <si>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</si>
  <si>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</si>
  <si>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</si>
  <si>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</si>
  <si>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</si>
  <si>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</si>
  <si>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</si>
  <si>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</si>
  <si>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</si>
  <si>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</si>
  <si>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</si>
  <si>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</si>
  <si>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</si>
  <si>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</si>
  <si>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</si>
  <si>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</si>
  <si>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</si>
  <si>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</si>
  <si>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</si>
  <si>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</si>
  <si>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</si>
  <si>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</si>
  <si>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</si>
  <si>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</si>
  <si>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</si>
  <si>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</si>
  <si>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</si>
  <si>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</si>
  <si>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</si>
  <si>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</si>
  <si>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</si>
  <si>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</si>
  <si>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</si>
  <si>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</si>
  <si>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</si>
  <si>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</si>
  <si>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</si>
  <si>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</si>
  <si>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</si>
  <si>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</si>
  <si>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</si>
  <si>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</si>
  <si>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</si>
  <si>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</si>
  <si>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</si>
  <si>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</si>
  <si>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</si>
  <si>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</si>
  <si>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</si>
  <si>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</si>
  <si>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</si>
  <si>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</si>
  <si>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</si>
  <si>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</si>
  <si>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</si>
  <si>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</si>
  <si>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</si>
  <si>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</si>
  <si>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</si>
  <si>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</si>
  <si>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</si>
  <si>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</si>
  <si>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</si>
  <si>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</si>
  <si>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</si>
  <si>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</si>
  <si>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</si>
  <si>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</si>
  <si>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</si>
  <si>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</si>
  <si>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</si>
  <si>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</si>
  <si>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</si>
  <si>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</si>
  <si>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</si>
  <si>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</si>
  <si>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</si>
  <si>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</si>
  <si>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</si>
  <si>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</si>
  <si>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</si>
  <si>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</si>
  <si>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</si>
  <si>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</si>
  <si>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</si>
  <si>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</si>
  <si>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</si>
  <si>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</si>
  <si>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</si>
  <si>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</si>
  <si>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</si>
  <si>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</si>
  <si>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</si>
  <si>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</si>
  <si>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</si>
  <si>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</si>
  <si>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</si>
  <si>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</si>
  <si>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</si>
  <si>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</si>
  <si>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</si>
  <si>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</si>
  <si>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</si>
  <si>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</si>
  <si>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</si>
  <si>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</si>
  <si>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</si>
  <si>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</si>
  <si>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</si>
  <si>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</si>
  <si>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</si>
  <si>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</si>
  <si>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</si>
  <si>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</si>
  <si>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</si>
  <si>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</si>
  <si>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</si>
  <si>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</si>
  <si>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</si>
  <si>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</si>
  <si>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</si>
  <si>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</si>
  <si>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</si>
  <si>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</si>
  <si>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</si>
  <si>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</si>
  <si>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</si>
  <si>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</si>
  <si>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</si>
  <si>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</si>
  <si>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</si>
  <si>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</si>
  <si>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</si>
  <si>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</si>
  <si>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</si>
  <si>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</si>
  <si>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</si>
  <si>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</si>
  <si>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</si>
  <si>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</si>
  <si>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</si>
  <si>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</si>
  <si>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</si>
  <si>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</si>
  <si>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</si>
  <si>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</si>
  <si>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</si>
  <si>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</si>
  <si>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</si>
  <si>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</si>
  <si>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</si>
  <si>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</si>
  <si>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</si>
  <si>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</si>
  <si>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</si>
  <si>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</si>
  <si>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</si>
  <si>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</si>
  <si>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</si>
  <si>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</si>
  <si>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</si>
  <si>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</si>
  <si>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</si>
  <si>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</si>
  <si>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</si>
  <si>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</si>
  <si>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</si>
  <si>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</si>
  <si>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</si>
  <si>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</si>
  <si>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</si>
  <si>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</si>
  <si>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</si>
  <si>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</si>
  <si>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</si>
  <si>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</si>
  <si>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</si>
  <si>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</si>
  <si>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</si>
  <si>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</si>
  <si>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</si>
  <si>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</si>
  <si>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</si>
  <si>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</si>
  <si>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</si>
  <si>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</si>
  <si>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</si>
  <si>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</si>
  <si>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</si>
  <si>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</si>
  <si>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</si>
  <si>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</si>
  <si>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</si>
  <si>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</si>
  <si>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</si>
  <si>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</si>
  <si>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</si>
  <si>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</si>
  <si>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</si>
  <si>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</si>
  <si>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</si>
  <si>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</si>
  <si>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</si>
  <si>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</si>
  <si>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</si>
  <si>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</si>
  <si>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</si>
  <si>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</si>
  <si>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</si>
  <si>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</si>
  <si>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</si>
  <si>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</si>
  <si>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</si>
  <si>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</si>
  <si>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</si>
  <si>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</si>
  <si>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</si>
  <si>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</si>
  <si>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</si>
  <si>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</si>
  <si>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</si>
  <si>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</si>
  <si>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</si>
  <si>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</si>
  <si>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</si>
  <si>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</si>
  <si>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</si>
  <si>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</si>
  <si>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</si>
  <si>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</si>
  <si>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</si>
  <si>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</si>
  <si>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</si>
  <si>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</si>
  <si>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</si>
  <si>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</si>
  <si>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</si>
  <si>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</si>
  <si>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</si>
  <si>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</si>
  <si>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</si>
  <si>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</si>
  <si>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</si>
  <si>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</si>
  <si>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</si>
  <si>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</si>
  <si>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</si>
  <si>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</si>
  <si>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</si>
  <si>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</si>
  <si>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</si>
  <si>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</si>
  <si>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</si>
  <si>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</si>
  <si>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</si>
  <si>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</si>
  <si>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</si>
  <si>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</si>
  <si>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</si>
  <si>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</si>
  <si>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</si>
  <si>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</si>
  <si>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</si>
  <si>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</si>
  <si>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</si>
  <si>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</si>
  <si>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</si>
  <si>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</si>
  <si>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</si>
  <si>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</si>
  <si>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</si>
  <si>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</si>
  <si>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</si>
  <si>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</si>
  <si>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</si>
  <si>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</si>
  <si>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</si>
  <si>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</si>
  <si>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</si>
  <si>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</si>
  <si>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</si>
  <si>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</si>
  <si>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</si>
  <si>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</si>
  <si>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</si>
  <si>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</si>
  <si>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</si>
  <si>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</si>
  <si>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</si>
  <si>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</si>
  <si>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</si>
  <si>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</si>
  <si>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</si>
  <si>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</si>
  <si>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</si>
  <si>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</si>
  <si>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</si>
  <si>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</si>
  <si>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</si>
  <si>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</si>
  <si>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</si>
  <si>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</si>
  <si>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</si>
  <si>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</si>
  <si>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</si>
  <si>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</si>
  <si>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</si>
  <si>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</si>
  <si>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</si>
  <si>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</si>
  <si>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</si>
  <si>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</si>
  <si>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</si>
  <si>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</si>
  <si>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</si>
  <si>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</si>
  <si>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</si>
  <si>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</si>
  <si>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</si>
  <si>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</si>
  <si>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</si>
  <si>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</si>
  <si>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</si>
  <si>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</si>
  <si>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</si>
  <si>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</si>
  <si>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</si>
  <si>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</si>
  <si>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</si>
  <si>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</si>
  <si>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</si>
  <si>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</si>
  <si>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</si>
  <si>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</si>
  <si>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</si>
  <si>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</si>
  <si>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</si>
  <si>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</si>
  <si>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</si>
  <si>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</si>
  <si>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</si>
  <si>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</si>
  <si>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</si>
  <si>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</si>
  <si>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</si>
  <si>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</si>
  <si>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</si>
  <si>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</si>
  <si>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</si>
  <si>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</si>
  <si>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</si>
  <si>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</si>
  <si>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</si>
  <si>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</si>
  <si>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</si>
  <si>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</si>
  <si>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</si>
  <si>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</si>
  <si>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</si>
  <si>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</si>
  <si>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</si>
  <si>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</si>
  <si>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</si>
  <si>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</si>
  <si>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</si>
  <si>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</si>
  <si>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</si>
  <si>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</si>
  <si>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</si>
  <si>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</si>
  <si>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</si>
  <si>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</si>
  <si>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</si>
  <si>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</si>
  <si>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</si>
  <si>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</si>
  <si>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</si>
  <si>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</si>
  <si>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</si>
  <si>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</si>
  <si>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</si>
  <si>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</si>
  <si>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</si>
  <si>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</si>
  <si>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</si>
  <si>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</si>
  <si>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</si>
  <si>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</si>
  <si>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</si>
  <si>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</si>
  <si>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</si>
  <si>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</si>
  <si>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</si>
  <si>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</si>
  <si>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</si>
  <si>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</si>
  <si>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</si>
  <si>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</si>
  <si>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</si>
  <si>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</si>
  <si>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</si>
  <si>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</si>
  <si>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</si>
  <si>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</si>
  <si>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</si>
  <si>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</si>
  <si>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</si>
  <si>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</si>
  <si>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</si>
  <si>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</si>
  <si>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</si>
  <si>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</si>
  <si>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</si>
  <si>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</si>
  <si>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</si>
  <si>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</si>
  <si>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</si>
  <si>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</si>
  <si>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</si>
  <si>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</si>
  <si>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</si>
  <si>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</si>
  <si>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</si>
  <si>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</si>
  <si>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</si>
  <si>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</si>
  <si>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</si>
  <si>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</si>
  <si>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</si>
  <si>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</si>
  <si>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</si>
  <si>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</si>
  <si>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</si>
  <si>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</si>
  <si>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</si>
  <si>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</si>
  <si>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</si>
  <si>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</si>
  <si>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</si>
  <si>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</si>
  <si>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</si>
  <si>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</si>
  <si>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</si>
  <si>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</si>
  <si>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</si>
  <si>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</si>
  <si>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</si>
  <si>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</si>
  <si>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</si>
  <si>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</si>
  <si>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</si>
  <si>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</si>
  <si>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</si>
  <si>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</si>
  <si>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</si>
  <si>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</si>
  <si>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</si>
  <si>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</si>
  <si>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</si>
  <si>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</si>
  <si>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</si>
  <si>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</si>
  <si>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</si>
  <si>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</si>
  <si>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</si>
  <si>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</si>
  <si>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</si>
  <si>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</si>
  <si>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</si>
  <si>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</si>
  <si>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</si>
  <si>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</si>
  <si>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</si>
  <si>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</si>
  <si>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</si>
  <si>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</si>
  <si>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</si>
  <si>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</si>
  <si>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</si>
  <si>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</si>
  <si>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</si>
  <si>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</si>
  <si>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</si>
  <si>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</si>
  <si>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</si>
  <si>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</si>
  <si>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</si>
  <si>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</si>
  <si>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</si>
  <si>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</si>
  <si>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</si>
  <si>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</si>
  <si>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</si>
  <si>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</si>
  <si>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</si>
  <si>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</si>
  <si>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</si>
  <si>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</si>
  <si>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</si>
  <si>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</si>
  <si>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</si>
  <si>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</si>
  <si>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</si>
  <si>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</si>
  <si>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</si>
  <si>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</si>
  <si>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</si>
  <si>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</si>
  <si>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</si>
  <si>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</si>
  <si>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</si>
  <si>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</si>
  <si>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</si>
  <si>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</si>
  <si>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</si>
  <si>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</si>
  <si>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</si>
  <si>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</si>
  <si>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</si>
  <si>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</si>
  <si>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</si>
  <si>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</si>
  <si>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</si>
  <si>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</si>
  <si>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</si>
  <si>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</si>
  <si>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</si>
  <si>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</si>
  <si>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</si>
  <si>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</si>
  <si>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</si>
  <si>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</si>
  <si>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</si>
  <si>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</si>
  <si>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</si>
  <si>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</si>
  <si>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</si>
  <si>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</si>
  <si>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</si>
  <si>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</si>
  <si>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</si>
  <si>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</si>
  <si>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</si>
  <si>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</si>
  <si>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</si>
  <si>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</si>
  <si>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</si>
  <si>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</si>
  <si>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</si>
  <si>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</si>
  <si>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</si>
  <si>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</si>
  <si>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</si>
  <si>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</si>
  <si>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</si>
  <si>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</si>
  <si>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</si>
  <si>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</si>
  <si>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</si>
  <si>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</si>
  <si>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</si>
  <si>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</si>
  <si>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</si>
  <si>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</si>
  <si>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</si>
  <si>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</si>
  <si>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</si>
  <si>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</si>
  <si>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</si>
  <si>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</si>
  <si>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</si>
  <si>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</si>
  <si>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</si>
  <si>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</si>
  <si>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</si>
  <si>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</si>
  <si>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</si>
  <si>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</si>
  <si>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</si>
  <si>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</si>
  <si>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</si>
  <si>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</si>
  <si>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</si>
  <si>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</si>
  <si>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</si>
  <si>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</si>
  <si>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</si>
  <si>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</si>
  <si>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</si>
  <si>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</si>
  <si>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</si>
  <si>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</si>
  <si>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</si>
  <si>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</si>
  <si>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</si>
  <si>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</si>
  <si>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</si>
  <si>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</si>
  <si>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</si>
  <si>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</si>
  <si>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</si>
  <si>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</si>
  <si>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</si>
  <si>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</si>
  <si>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</si>
  <si>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</si>
  <si>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</si>
  <si>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</si>
  <si>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</si>
  <si>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</si>
  <si>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</si>
  <si>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</si>
  <si>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</si>
  <si>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</si>
  <si>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</si>
  <si>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</si>
  <si>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</si>
  <si>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</si>
  <si>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</si>
  <si>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</si>
  <si>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</si>
  <si>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</si>
  <si>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</si>
  <si>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</si>
  <si>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</si>
  <si>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</si>
  <si>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</si>
  <si>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</si>
  <si>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</si>
  <si>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</si>
  <si>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</si>
  <si>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</si>
  <si>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</si>
  <si>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</si>
  <si>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</si>
  <si>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</si>
  <si>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</si>
  <si>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</si>
  <si>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</si>
  <si>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</si>
  <si>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</si>
  <si>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</si>
  <si>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</si>
  <si>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</si>
  <si>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</si>
  <si>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</si>
  <si>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</si>
  <si>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</si>
  <si>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</si>
  <si>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</si>
  <si>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</si>
  <si>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</si>
  <si>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</si>
  <si>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</si>
  <si>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</si>
  <si>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</si>
  <si>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</si>
  <si>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</si>
  <si>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</si>
  <si>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</si>
  <si>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</si>
  <si>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</si>
  <si>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</si>
  <si>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</si>
  <si>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</si>
  <si>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</si>
  <si>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</si>
  <si>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</si>
  <si>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</si>
  <si>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</si>
  <si>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</si>
  <si>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</si>
  <si>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</si>
  <si>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</si>
  <si>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</si>
  <si>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</si>
  <si>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</si>
  <si>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</si>
  <si>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</si>
  <si>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</si>
  <si>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</si>
  <si>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</si>
  <si>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</si>
  <si>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</si>
  <si>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</si>
  <si>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</si>
  <si>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</si>
  <si>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</si>
  <si>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</si>
  <si>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</si>
  <si>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</si>
  <si>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</si>
  <si>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</si>
  <si>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</si>
  <si>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</si>
  <si>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</si>
  <si>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</si>
  <si>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</si>
  <si>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</si>
  <si>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</si>
  <si>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</si>
  <si>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</si>
  <si>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</si>
  <si>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</si>
  <si>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</si>
  <si>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</si>
  <si>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</si>
  <si>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</si>
  <si>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</si>
  <si>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</si>
  <si>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</si>
  <si>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</si>
  <si>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</si>
  <si>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</si>
  <si>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</si>
  <si>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</si>
  <si>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</si>
  <si>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</si>
  <si>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</si>
  <si>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</si>
  <si>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</si>
  <si>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</si>
  <si>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</si>
  <si>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</si>
  <si>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</si>
  <si>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</si>
  <si>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</si>
  <si>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</si>
  <si>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</si>
  <si>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</si>
  <si>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</si>
  <si>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</si>
  <si>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</si>
  <si>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</si>
  <si>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</si>
  <si>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</si>
  <si>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</si>
  <si>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</si>
  <si>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</si>
  <si>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</si>
  <si>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</si>
  <si>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</si>
  <si>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</si>
  <si>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</si>
  <si>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</si>
  <si>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</si>
  <si>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</si>
  <si>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</si>
  <si>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</si>
  <si>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</si>
  <si>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</si>
  <si>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</si>
  <si>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</si>
  <si>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</si>
  <si>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</si>
  <si>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</si>
  <si>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</si>
  <si>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</si>
  <si>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</si>
  <si>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</si>
  <si>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</si>
  <si>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</si>
  <si>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</si>
  <si>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</si>
  <si>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</si>
  <si>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</si>
  <si>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</si>
  <si>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</si>
  <si>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</si>
  <si>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</si>
  <si>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</si>
  <si>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</si>
  <si>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</si>
  <si>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</si>
  <si>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</si>
  <si>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</si>
  <si>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</si>
  <si>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</si>
  <si>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</si>
  <si>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</si>
  <si>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</si>
  <si>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</si>
  <si>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</si>
  <si>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</si>
  <si>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</si>
  <si>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</si>
  <si>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</si>
  <si>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</si>
  <si>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</si>
  <si>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</si>
  <si>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</si>
  <si>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</si>
  <si>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</si>
  <si>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</si>
  <si>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</si>
  <si>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</si>
  <si>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</si>
  <si>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</si>
  <si>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</si>
  <si>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</si>
  <si>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</si>
  <si>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</si>
  <si>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</si>
  <si>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</si>
  <si>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</si>
  <si>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</si>
  <si>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</si>
  <si>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</si>
  <si>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</si>
  <si>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</si>
  <si>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</si>
  <si>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</si>
  <si>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</si>
  <si>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</si>
  <si>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</si>
  <si>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</si>
  <si>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</si>
  <si>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</si>
  <si>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</si>
  <si>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</si>
  <si>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</si>
  <si>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</si>
  <si>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</si>
  <si>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</si>
  <si>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</si>
  <si>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</si>
  <si>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</si>
  <si>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</si>
  <si>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</si>
  <si>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</si>
  <si>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</si>
  <si>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</si>
  <si>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</si>
  <si>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</si>
  <si>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</si>
  <si>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</si>
  <si>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</si>
  <si>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</si>
  <si>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</si>
  <si>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</si>
  <si>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</si>
  <si>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</si>
  <si>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</si>
  <si>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</si>
  <si>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</si>
  <si>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</si>
  <si>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</si>
  <si>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</si>
  <si>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</si>
  <si>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</si>
  <si>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</si>
  <si>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</si>
  <si>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</si>
  <si>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</si>
  <si>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</si>
  <si>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</si>
  <si>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</si>
  <si>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</si>
  <si>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</si>
  <si>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</si>
  <si>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</si>
  <si>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</si>
  <si>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</si>
  <si>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</si>
  <si>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</si>
  <si>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</si>
  <si>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</si>
  <si>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</si>
  <si>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</si>
  <si>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</si>
  <si>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</si>
  <si>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</si>
  <si>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</si>
  <si>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</si>
  <si>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</si>
  <si>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</si>
  <si>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</si>
  <si>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</si>
  <si>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</si>
  <si>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</si>
  <si>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</si>
  <si>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</si>
  <si>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</si>
  <si>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</si>
  <si>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</si>
  <si>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</si>
  <si>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</si>
  <si>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</si>
  <si>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</si>
  <si>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</si>
  <si>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</si>
  <si>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</si>
  <si>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</si>
  <si>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</si>
  <si>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</si>
  <si>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</si>
  <si>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</si>
  <si>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</si>
  <si>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</si>
  <si>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</si>
  <si>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</si>
  <si>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</si>
  <si>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</si>
  <si>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</si>
  <si>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</si>
  <si>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</si>
  <si>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</si>
  <si>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</si>
  <si>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</si>
  <si>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</si>
  <si>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</si>
  <si>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</si>
  <si>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</si>
  <si>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</si>
  <si>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</si>
  <si>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</si>
  <si>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</si>
  <si>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</si>
  <si>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</si>
  <si>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</si>
  <si>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</si>
  <si>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</si>
  <si>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</si>
  <si>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</si>
  <si>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</si>
  <si>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</si>
  <si>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</si>
  <si>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</si>
  <si>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</si>
  <si>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</si>
  <si>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</si>
  <si>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</si>
  <si>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</si>
  <si>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</si>
  <si>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</si>
  <si>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</si>
  <si>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</si>
  <si>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</si>
  <si>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</si>
  <si>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</si>
  <si>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</si>
  <si>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</si>
  <si>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</si>
  <si>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</si>
  <si>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</si>
  <si>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</si>
  <si>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</si>
  <si>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</si>
  <si>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</si>
  <si>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</si>
  <si>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</si>
  <si>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</si>
  <si>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</si>
  <si>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</si>
  <si>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</si>
  <si>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</si>
  <si>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</si>
  <si>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</si>
  <si>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</si>
  <si>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</si>
  <si>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</si>
  <si>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</si>
  <si>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</si>
  <si>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</si>
  <si>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</si>
  <si>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</si>
  <si>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</si>
  <si>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</si>
  <si>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</si>
  <si>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</si>
  <si>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</si>
  <si>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</si>
  <si>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</si>
  <si>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</si>
  <si>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</si>
  <si>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</si>
  <si>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</si>
  <si>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</si>
  <si>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</si>
  <si>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</si>
  <si>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</si>
  <si>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</si>
  <si>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</si>
  <si>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</si>
  <si>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</si>
  <si>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</si>
  <si>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</si>
  <si>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</si>
  <si>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</si>
  <si>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</si>
  <si>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</si>
  <si>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</si>
  <si>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</si>
  <si>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</si>
  <si>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</si>
  <si>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</si>
  <si>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</si>
  <si>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</si>
  <si>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</si>
  <si>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</si>
  <si>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</si>
  <si>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</si>
  <si>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</si>
  <si>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</si>
  <si>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</si>
  <si>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</si>
  <si>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</si>
  <si>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</si>
  <si>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</si>
  <si>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</si>
  <si>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</si>
  <si>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</si>
  <si>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</si>
  <si>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</si>
  <si>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</si>
  <si>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</si>
  <si>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</si>
  <si>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</si>
  <si>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</si>
  <si>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</si>
  <si>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</si>
  <si>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</si>
  <si>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</si>
  <si>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</si>
  <si>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</si>
  <si>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</si>
  <si>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</si>
  <si>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</si>
  <si>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</si>
  <si>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</si>
  <si>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</si>
  <si>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</si>
  <si>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</si>
  <si>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</si>
  <si>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</si>
  <si>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</si>
  <si>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</si>
  <si>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</si>
  <si>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</si>
  <si>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</si>
  <si>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</si>
  <si>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</si>
  <si>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</si>
  <si>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</si>
  <si>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</si>
  <si>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</si>
  <si>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</si>
  <si>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</si>
  <si>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</si>
  <si>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</si>
  <si>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</si>
  <si>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</si>
  <si>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</si>
  <si>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</si>
  <si>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</si>
  <si>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</si>
  <si>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</si>
  <si>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</si>
  <si>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</si>
  <si>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</si>
  <si>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</si>
  <si>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</si>
  <si>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</si>
  <si>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</si>
  <si>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</si>
  <si>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</si>
  <si>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</si>
  <si>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</si>
  <si>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</si>
  <si>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</si>
  <si>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</si>
  <si>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</si>
  <si>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</si>
  <si>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</si>
  <si>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</si>
  <si>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</si>
  <si>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</si>
  <si>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</si>
  <si>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</si>
  <si>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</si>
  <si>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</si>
  <si>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</si>
  <si>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</si>
  <si>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</si>
  <si>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</si>
  <si>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</si>
  <si>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</si>
  <si>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</si>
  <si>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</si>
  <si>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</si>
  <si>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</si>
  <si>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</si>
  <si>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</si>
  <si>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</si>
  <si>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</si>
  <si>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</si>
  <si>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</si>
  <si>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</si>
  <si>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</si>
  <si>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</si>
  <si>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</si>
  <si>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</si>
  <si>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</si>
  <si>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</si>
  <si>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</si>
  <si>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</si>
  <si>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</si>
  <si>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</si>
  <si>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</si>
  <si>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</si>
  <si>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</si>
  <si>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</si>
  <si>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</si>
  <si>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</si>
  <si>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</si>
  <si>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</si>
  <si>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</si>
  <si>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</si>
  <si>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</si>
  <si>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</si>
  <si>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</si>
  <si>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</si>
  <si>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</si>
  <si>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</si>
  <si>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</si>
  <si>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</si>
  <si>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</si>
  <si>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</si>
  <si>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</si>
  <si>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</si>
  <si>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</si>
  <si>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</si>
  <si>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</si>
  <si>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</si>
  <si>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</si>
  <si>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</si>
  <si>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</si>
  <si>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</si>
  <si>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</si>
  <si>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</si>
  <si>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</si>
  <si>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</si>
  <si>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</si>
  <si>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</si>
  <si>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</si>
  <si>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</si>
  <si>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</si>
  <si>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</si>
  <si>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</si>
  <si>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</si>
  <si>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</si>
  <si>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</si>
  <si>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</si>
  <si>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</si>
  <si>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</si>
  <si>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</si>
  <si>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</si>
  <si>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</si>
  <si>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</si>
  <si>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</si>
  <si>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</si>
  <si>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</si>
  <si>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</si>
  <si>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</si>
  <si>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</si>
  <si>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</si>
  <si>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</si>
  <si>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</si>
  <si>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</si>
  <si>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</si>
  <si>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</si>
  <si>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</si>
  <si>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</si>
  <si>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</si>
  <si>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</si>
  <si>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</si>
  <si>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</si>
  <si>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</si>
  <si>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</si>
  <si>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</si>
  <si>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</si>
  <si>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</si>
  <si>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</si>
  <si>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</si>
  <si>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</si>
  <si>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</si>
  <si>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</si>
  <si>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</si>
  <si>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</si>
  <si>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</si>
  <si>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</si>
  <si>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</si>
  <si>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</si>
  <si>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</si>
  <si>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</si>
  <si>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</si>
  <si>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</si>
  <si>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</si>
  <si>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</si>
  <si>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</si>
  <si>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</si>
  <si>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</si>
  <si>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</si>
  <si>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</si>
  <si>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</si>
  <si>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</si>
  <si>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</si>
  <si>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</si>
  <si>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</si>
  <si>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</si>
  <si>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</si>
  <si>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</si>
  <si>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</si>
  <si>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</si>
  <si>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</si>
  <si>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</si>
  <si>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</si>
  <si>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</si>
  <si>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</si>
  <si>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</si>
  <si>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</si>
  <si>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</si>
  <si>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</si>
  <si>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</si>
  <si>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</si>
  <si>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</si>
  <si>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</si>
  <si>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</si>
  <si>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</si>
  <si>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</si>
  <si>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</si>
  <si>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</si>
  <si>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</si>
  <si>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</si>
  <si>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</si>
  <si>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</si>
  <si>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</si>
  <si>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</si>
  <si>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</si>
  <si>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</si>
  <si>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</si>
  <si>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</si>
  <si>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</si>
  <si>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</si>
  <si>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</si>
  <si>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</si>
  <si>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</si>
  <si>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</si>
  <si>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</si>
  <si>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</si>
  <si>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</si>
  <si>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</si>
  <si>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</si>
  <si>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</si>
  <si>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</si>
  <si>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</si>
  <si>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</si>
  <si>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</si>
  <si>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</si>
  <si>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</si>
  <si>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</si>
  <si>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</si>
  <si>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</si>
  <si>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</si>
  <si>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</si>
  <si>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</si>
  <si>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</si>
  <si>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</si>
  <si>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</si>
  <si>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</si>
  <si>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</si>
  <si>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</si>
  <si>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</si>
  <si>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</si>
  <si>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</si>
  <si>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</si>
  <si>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</si>
  <si>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</si>
  <si>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</si>
  <si>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</si>
  <si>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</si>
  <si>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</si>
  <si>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</si>
  <si>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</si>
  <si>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</si>
  <si>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</si>
  <si>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</si>
  <si>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</si>
  <si>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</si>
  <si>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</si>
  <si>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</si>
  <si>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</si>
  <si>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</si>
  <si>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</si>
  <si>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</si>
  <si>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</si>
  <si>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</si>
  <si>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</si>
  <si>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</si>
  <si>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</si>
  <si>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</si>
  <si>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</si>
  <si>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</si>
  <si>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</si>
  <si>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</si>
  <si>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</si>
  <si>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</si>
  <si>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</si>
  <si>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</si>
  <si>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</si>
  <si>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</si>
  <si>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</si>
  <si>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</si>
  <si>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</si>
  <si>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</si>
  <si>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</si>
  <si>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</si>
  <si>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</si>
  <si>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</si>
  <si>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</si>
  <si>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</si>
  <si>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</si>
  <si>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</si>
  <si>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</si>
  <si>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</si>
  <si>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</si>
  <si>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</si>
  <si>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</si>
  <si>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</si>
  <si>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</si>
  <si>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</si>
  <si>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</si>
  <si>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</si>
  <si>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</si>
  <si>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</si>
  <si>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</si>
  <si>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</si>
  <si>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</si>
  <si>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</si>
  <si>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</si>
  <si>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</si>
  <si>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</si>
  <si>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</si>
  <si>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</si>
  <si>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</si>
  <si>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</si>
  <si>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</si>
  <si>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</si>
  <si>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</si>
  <si>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</si>
  <si>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</si>
  <si>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</si>
  <si>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</si>
  <si>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</si>
  <si>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</si>
  <si>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</si>
  <si>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</si>
  <si>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</si>
  <si>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</si>
  <si>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</si>
  <si>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</si>
  <si>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</si>
  <si>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</si>
  <si>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</si>
  <si>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</si>
  <si>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</si>
  <si>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</si>
  <si>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</si>
  <si>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</si>
  <si>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</si>
  <si>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</si>
  <si>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</si>
  <si>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</si>
  <si>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</si>
  <si>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</si>
  <si>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</si>
  <si>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</si>
  <si>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</si>
  <si>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</si>
  <si>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</si>
  <si>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</si>
  <si>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</si>
  <si>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</si>
  <si>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</si>
  <si>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</si>
  <si>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</si>
  <si>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</si>
  <si>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</si>
  <si>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</si>
  <si>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</si>
  <si>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</si>
  <si>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</si>
  <si>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</si>
  <si>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</si>
  <si>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</si>
  <si>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</si>
  <si>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</si>
  <si>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</si>
  <si>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</si>
  <si>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</si>
  <si>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</si>
  <si>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</si>
  <si>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</si>
  <si>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</si>
  <si>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</si>
  <si>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</si>
  <si>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</si>
  <si>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</si>
  <si>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</si>
  <si>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</si>
  <si>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</si>
  <si>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</si>
  <si>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</si>
  <si>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</si>
  <si>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</si>
  <si>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</si>
  <si>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</si>
  <si>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</si>
  <si>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</si>
  <si>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</si>
  <si>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</si>
  <si>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</si>
  <si>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</si>
  <si>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</si>
  <si>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</si>
  <si>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</si>
  <si>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</si>
  <si>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</si>
  <si>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</si>
  <si>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</si>
  <si>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</si>
  <si>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</si>
  <si>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</si>
  <si>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</si>
  <si>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</si>
  <si>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</si>
  <si>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</si>
  <si>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</si>
  <si>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</si>
  <si>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</si>
  <si>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</si>
  <si>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</si>
  <si>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</si>
  <si>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</si>
  <si>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</si>
  <si>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</si>
  <si>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</si>
  <si>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</si>
  <si>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</si>
  <si>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</si>
  <si>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</si>
  <si>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</si>
  <si>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</si>
  <si>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</si>
  <si>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</si>
  <si>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</si>
  <si>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</si>
  <si>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</si>
  <si>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</si>
  <si>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</si>
  <si>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</si>
  <si>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</si>
  <si>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</si>
  <si>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</si>
  <si>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</si>
  <si>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</si>
  <si>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</si>
  <si>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</si>
  <si>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</si>
  <si>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</si>
  <si>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</si>
  <si>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</si>
  <si>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</si>
  <si>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</si>
  <si>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</si>
  <si>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</si>
  <si>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</si>
  <si>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</si>
  <si>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</si>
  <si>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</si>
  <si>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</si>
  <si>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</si>
  <si>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</si>
  <si>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</si>
  <si>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</si>
  <si>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</si>
  <si>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</si>
  <si>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</si>
  <si>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</si>
  <si>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</si>
  <si>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</si>
  <si>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</si>
  <si>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</si>
  <si>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</si>
  <si>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</si>
  <si>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</si>
  <si>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</si>
  <si>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</si>
  <si>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</si>
  <si>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</si>
  <si>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</si>
  <si>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</si>
  <si>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</si>
  <si>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</si>
  <si>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</si>
  <si>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</si>
  <si>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</si>
  <si>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</si>
  <si>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</si>
  <si>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</si>
  <si>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</si>
  <si>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</si>
  <si>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</si>
  <si>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</si>
  <si>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</si>
  <si>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</si>
  <si>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</si>
  <si>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</si>
  <si>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</si>
  <si>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</si>
  <si>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</si>
  <si>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</si>
  <si>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</si>
  <si>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</si>
  <si>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</si>
  <si>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</si>
  <si>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</si>
  <si>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</si>
  <si>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</si>
  <si>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</si>
  <si>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</si>
  <si>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</si>
  <si>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</si>
  <si>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</si>
  <si>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</si>
  <si>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</si>
  <si>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</si>
  <si>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</si>
  <si>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</si>
  <si>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</si>
  <si>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</si>
  <si>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</si>
  <si>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</si>
  <si>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</si>
  <si>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</si>
  <si>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</si>
  <si>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</si>
  <si>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</si>
  <si>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</si>
  <si>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</si>
  <si>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</si>
  <si>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</si>
  <si>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</si>
  <si>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</si>
  <si>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</si>
  <si>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</si>
  <si>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</si>
  <si>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</si>
  <si>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</si>
  <si>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</si>
  <si>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</si>
  <si>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</si>
  <si>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</si>
  <si>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</si>
  <si>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</si>
  <si>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</si>
  <si>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</si>
  <si>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</si>
  <si>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</si>
  <si>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</si>
  <si>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</si>
  <si>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</si>
  <si>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</si>
  <si>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</si>
  <si>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</si>
  <si>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</si>
  <si>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</si>
  <si>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</si>
  <si>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</si>
  <si>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</si>
  <si>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</si>
  <si>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</si>
  <si>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</si>
  <si>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</si>
  <si>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</si>
  <si>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</si>
  <si>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</si>
  <si>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</si>
  <si>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</si>
  <si>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</si>
  <si>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</si>
  <si>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</si>
  <si>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</si>
  <si>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</si>
  <si>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</si>
  <si>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</si>
  <si>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</si>
  <si>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</si>
  <si>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</si>
  <si>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</si>
  <si>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</si>
  <si>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</si>
  <si>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</si>
  <si>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</si>
  <si>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</si>
  <si>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</si>
  <si>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</si>
  <si>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</si>
  <si>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</si>
  <si>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</si>
  <si>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</si>
  <si>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</si>
  <si>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</si>
  <si>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</si>
  <si>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</si>
  <si>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</si>
  <si>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</si>
  <si>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</si>
  <si>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</si>
  <si>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</si>
  <si>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</si>
  <si>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</si>
  <si>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</si>
  <si>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</si>
  <si>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</si>
  <si>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</si>
  <si>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</si>
  <si>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</si>
  <si>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</si>
  <si>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</si>
  <si>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</si>
  <si>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</si>
  <si>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</si>
  <si>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</si>
  <si>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</si>
  <si>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</si>
  <si>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</si>
  <si>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</si>
  <si>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</si>
  <si>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</si>
  <si>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</si>
  <si>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</si>
  <si>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</si>
  <si>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</si>
  <si>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</si>
  <si>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</si>
  <si>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</si>
  <si>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</si>
  <si>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</si>
  <si>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</si>
  <si>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</si>
  <si>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</si>
  <si>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</si>
  <si>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</si>
  <si>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</si>
  <si>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</si>
  <si>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</si>
  <si>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</si>
  <si>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</si>
  <si>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</si>
  <si>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</si>
  <si>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</si>
  <si>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</si>
  <si>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</si>
  <si>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</si>
  <si>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</si>
  <si>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</si>
  <si>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</si>
  <si>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</si>
  <si>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</si>
  <si>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</si>
  <si>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</si>
  <si>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</si>
  <si>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</si>
  <si>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</si>
  <si>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</si>
  <si>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</si>
  <si>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</si>
  <si>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</si>
  <si>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</si>
  <si>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</si>
  <si>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</si>
  <si>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</si>
  <si>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</si>
  <si>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</si>
  <si>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</si>
  <si>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</si>
  <si>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</si>
  <si>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</si>
  <si>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</si>
  <si>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</si>
  <si>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</si>
  <si>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</si>
  <si>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</si>
  <si>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</si>
  <si>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</si>
  <si>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</si>
  <si>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</si>
  <si>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</si>
  <si>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</si>
  <si>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</si>
  <si>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</si>
  <si>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</si>
  <si>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</si>
  <si>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</si>
  <si>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</si>
  <si>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</si>
  <si>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</si>
  <si>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</si>
  <si>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</si>
  <si>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</si>
  <si>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</si>
  <si>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</si>
  <si>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</si>
  <si>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</si>
  <si>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</si>
  <si>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</si>
  <si>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</si>
  <si>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</si>
  <si>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</si>
  <si>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</si>
  <si>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</si>
  <si>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</si>
  <si>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</si>
  <si>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</si>
  <si>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</si>
  <si>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</si>
  <si>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</si>
  <si>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</si>
  <si>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</si>
  <si>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</si>
  <si>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</si>
  <si>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</si>
  <si>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</si>
  <si>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</si>
  <si>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</si>
  <si>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</si>
  <si>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</si>
  <si>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</si>
  <si>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</si>
  <si>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</si>
  <si>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</si>
  <si>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</si>
  <si>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</si>
  <si>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</si>
  <si>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</si>
  <si>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</si>
  <si>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</si>
  <si>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</si>
  <si>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</si>
  <si>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</si>
  <si>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</si>
  <si>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</si>
  <si>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</si>
  <si>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</si>
  <si>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</si>
  <si>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</si>
  <si>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</si>
  <si>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</si>
  <si>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</si>
  <si>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</si>
  <si>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</si>
  <si>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</si>
  <si>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</si>
  <si>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</si>
  <si>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</si>
  <si>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</si>
  <si>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</si>
  <si>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</si>
  <si>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</si>
  <si>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</si>
  <si>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</si>
  <si>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</si>
  <si>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</si>
  <si>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</si>
  <si>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</si>
  <si>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</si>
  <si>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</si>
  <si>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</si>
  <si>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</si>
  <si>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</si>
  <si>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</si>
  <si>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</si>
  <si>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</si>
  <si>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</si>
  <si>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</si>
  <si>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</si>
  <si>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</si>
  <si>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</si>
  <si>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</si>
  <si>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</si>
  <si>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</si>
  <si>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</si>
  <si>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</si>
  <si>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</si>
  <si>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</si>
  <si>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</si>
  <si>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</si>
  <si>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</si>
  <si>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</si>
  <si>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</si>
  <si>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</si>
  <si>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</si>
  <si>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</si>
  <si>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</si>
  <si>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</si>
  <si>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</si>
  <si>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</si>
  <si>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</si>
  <si>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</si>
  <si>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</si>
  <si>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</si>
  <si>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</si>
  <si>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</si>
  <si>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</si>
  <si>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</si>
  <si>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</si>
  <si>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</si>
  <si>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</si>
  <si>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</si>
  <si>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</si>
  <si>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</si>
  <si>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</si>
  <si>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</si>
  <si>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</si>
  <si>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</si>
  <si>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</si>
  <si>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</si>
  <si>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</si>
  <si>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</si>
  <si>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</si>
  <si>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</si>
  <si>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</si>
  <si>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</si>
  <si>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</si>
  <si>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</si>
  <si>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</si>
  <si>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</si>
  <si>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</si>
  <si>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</si>
  <si>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</si>
  <si>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</si>
  <si>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</si>
  <si>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</si>
  <si>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</si>
  <si>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</si>
  <si>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</si>
  <si>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</si>
  <si>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</si>
  <si>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</si>
  <si>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</si>
  <si>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</si>
  <si>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</si>
  <si>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</si>
  <si>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</si>
  <si>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</si>
  <si>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</si>
  <si>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</si>
  <si>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</si>
  <si>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</si>
  <si>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</si>
  <si>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</si>
  <si>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</si>
  <si>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</si>
  <si>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</si>
  <si>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</si>
  <si>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</si>
  <si>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</si>
  <si>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</si>
  <si>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</si>
  <si>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</si>
  <si>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</si>
  <si>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</si>
  <si>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</si>
  <si>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</si>
  <si>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</si>
  <si>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</si>
  <si>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</si>
  <si>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</si>
  <si>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</si>
  <si>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</si>
  <si>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</si>
  <si>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</si>
  <si>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</si>
  <si>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</si>
  <si>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</si>
  <si>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</si>
  <si>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</si>
  <si>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</si>
  <si>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</si>
  <si>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</si>
  <si>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</si>
  <si>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</si>
  <si>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</si>
  <si>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</si>
  <si>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</si>
  <si>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</si>
  <si>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</si>
  <si>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</si>
  <si>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</si>
  <si>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</si>
  <si>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</si>
  <si>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</si>
  <si>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</si>
  <si>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</si>
  <si>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</si>
  <si>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</si>
  <si>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</si>
  <si>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</si>
  <si>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</si>
  <si>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</si>
  <si>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</si>
  <si>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</si>
  <si>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</si>
  <si>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</si>
  <si>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</si>
  <si>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</si>
  <si>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</si>
  <si>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</si>
  <si>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</si>
  <si>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</si>
  <si>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</si>
  <si>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</si>
  <si>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</si>
  <si>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</si>
  <si>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</si>
  <si>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</si>
  <si>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</si>
  <si>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</si>
  <si>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</si>
  <si>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</si>
  <si>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</si>
  <si>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</si>
  <si>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</si>
  <si>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</si>
  <si>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</si>
  <si>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</si>
  <si>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</si>
  <si>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</si>
  <si>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</si>
  <si>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</si>
  <si>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</si>
  <si>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</si>
  <si>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</si>
  <si>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</si>
  <si>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</si>
  <si>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</si>
  <si>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</si>
  <si>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</si>
  <si>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</si>
  <si>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</si>
  <si>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</si>
  <si>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</si>
  <si>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</si>
  <si>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</si>
  <si>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</si>
  <si>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</si>
  <si>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</si>
  <si>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</si>
  <si>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</si>
  <si>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</si>
  <si>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</si>
  <si>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</si>
  <si>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</si>
  <si>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</si>
  <si>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</si>
  <si>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</si>
  <si>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</si>
  <si>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</si>
  <si>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</si>
  <si>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</si>
  <si>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</si>
  <si>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</si>
  <si>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</si>
  <si>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</si>
  <si>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</si>
  <si>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</si>
  <si>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</si>
  <si>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</si>
  <si>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</si>
  <si>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</si>
  <si>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</si>
  <si>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</si>
  <si>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</si>
  <si>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</si>
  <si>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</si>
  <si>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</si>
  <si>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</si>
  <si>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</si>
  <si>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</si>
  <si>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</si>
  <si>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</si>
  <si>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</si>
  <si>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</si>
  <si>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</si>
  <si>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</si>
  <si>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</si>
  <si>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</si>
  <si>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</si>
  <si>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</si>
  <si>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</si>
  <si>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</si>
  <si>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</si>
  <si>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</si>
  <si>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</si>
  <si>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</si>
  <si>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</si>
  <si>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</si>
  <si>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</si>
  <si>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</si>
  <si>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</si>
  <si>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</si>
  <si>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</si>
  <si>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</si>
  <si>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</si>
  <si>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</si>
  <si>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</si>
  <si>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</si>
  <si>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</si>
  <si>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</si>
  <si>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</si>
  <si>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</si>
  <si>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</si>
  <si>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</si>
  <si>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</si>
  <si>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</si>
  <si>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</si>
  <si>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</si>
  <si>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</si>
  <si>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</si>
  <si>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</si>
  <si>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</si>
  <si>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</si>
  <si>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</si>
  <si>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</si>
  <si>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</si>
  <si>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</si>
  <si>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</si>
  <si>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</si>
  <si>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</si>
  <si>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</si>
  <si>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</si>
  <si>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</si>
  <si>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</si>
  <si>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</si>
  <si>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</si>
  <si>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</si>
  <si>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</si>
  <si>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</si>
  <si>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</si>
  <si>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</si>
  <si>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</si>
  <si>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</si>
  <si>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</si>
  <si>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</si>
  <si>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</si>
  <si>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</si>
  <si>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</si>
  <si>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</si>
  <si>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</si>
  <si>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</si>
  <si>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</si>
  <si>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</si>
  <si>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</si>
  <si>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</si>
  <si>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</si>
  <si>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</si>
  <si>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</si>
  <si>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</si>
  <si>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</si>
  <si>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</si>
  <si>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</si>
  <si>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</si>
  <si>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</si>
  <si>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</si>
  <si>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</si>
  <si>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</si>
  <si>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</si>
  <si>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</si>
  <si>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</si>
  <si>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</si>
  <si>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</si>
  <si>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</si>
  <si>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</si>
  <si>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</si>
  <si>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</si>
  <si>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</si>
  <si>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</si>
  <si>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</si>
  <si>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</si>
  <si>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</si>
  <si>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</si>
  <si>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</si>
  <si>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</si>
  <si>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</si>
  <si>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</si>
  <si>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</si>
  <si>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</si>
  <si>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</si>
  <si>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</si>
  <si>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</si>
  <si>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</si>
  <si>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</si>
  <si>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</si>
  <si>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</si>
  <si>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</si>
  <si>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</si>
  <si>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</si>
  <si>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</si>
  <si>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</si>
  <si>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</si>
  <si>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</si>
  <si>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</si>
  <si>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</si>
  <si>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</si>
  <si>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</si>
  <si>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</si>
  <si>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</si>
  <si>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</si>
  <si>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</si>
  <si>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</si>
  <si>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</si>
  <si>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</si>
  <si>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</si>
  <si>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</si>
  <si>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</si>
  <si>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</si>
  <si>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</si>
  <si>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</si>
  <si>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</si>
  <si>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</si>
  <si>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</si>
  <si>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</si>
  <si>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</si>
  <si>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</si>
  <si>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</si>
  <si>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</si>
  <si>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</si>
  <si>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</si>
  <si>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</si>
  <si>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</si>
  <si>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</si>
  <si>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</si>
  <si>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</si>
  <si>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</si>
  <si>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</si>
  <si>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</si>
  <si>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</si>
  <si>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</si>
  <si>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</si>
  <si>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</si>
  <si>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</si>
  <si>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</si>
  <si>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</si>
  <si>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</si>
  <si>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</si>
  <si>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</si>
  <si>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</si>
  <si>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</si>
  <si>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</si>
  <si>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</si>
  <si>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</si>
  <si>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</si>
  <si>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</si>
  <si>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</si>
  <si>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</si>
  <si>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</si>
  <si>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</si>
  <si>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</si>
  <si>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</si>
  <si>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</si>
  <si>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</si>
  <si>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</si>
  <si>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</si>
  <si>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</si>
  <si>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</si>
  <si>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</si>
  <si>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</si>
  <si>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</si>
  <si>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</si>
  <si>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</si>
  <si>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</si>
  <si>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</si>
  <si>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</si>
  <si>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</si>
  <si>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</si>
  <si>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</si>
  <si>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</si>
  <si>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</si>
  <si>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</si>
  <si>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</si>
  <si>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</si>
  <si>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</si>
  <si>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</si>
  <si>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</si>
  <si>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</si>
  <si>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</si>
  <si>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</si>
  <si>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</si>
  <si>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</si>
  <si>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</si>
  <si>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</si>
  <si>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</si>
  <si>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</si>
  <si>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</si>
  <si>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</si>
  <si>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</si>
  <si>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</si>
  <si>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</si>
  <si>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</si>
  <si>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</si>
  <si>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</si>
  <si>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</si>
  <si>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</si>
  <si>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</si>
  <si>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</si>
  <si>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</si>
  <si>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</si>
  <si>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</si>
  <si>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</si>
  <si>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</si>
  <si>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</si>
  <si>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</si>
  <si>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</si>
  <si>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</si>
  <si>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</si>
  <si>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</si>
  <si>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</si>
  <si>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</si>
  <si>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</si>
  <si>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</si>
  <si>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</si>
  <si>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</si>
  <si>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</si>
  <si>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</si>
  <si>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</si>
  <si>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</si>
  <si>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</si>
  <si>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</si>
  <si>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</si>
  <si>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</si>
  <si>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</si>
  <si>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</si>
  <si>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</si>
  <si>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</si>
  <si>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</si>
  <si>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</si>
  <si>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</si>
  <si>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</si>
  <si>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</si>
  <si>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</si>
  <si>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</si>
  <si>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</si>
  <si>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</si>
  <si>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</si>
  <si>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</si>
  <si>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</si>
  <si>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</si>
  <si>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</si>
  <si>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</si>
  <si>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</si>
  <si>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</si>
  <si>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</si>
  <si>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</si>
  <si>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</si>
  <si>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</si>
  <si>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</si>
  <si>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</si>
  <si>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</si>
  <si>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</si>
  <si>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</si>
  <si>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</si>
  <si>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</si>
  <si>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</si>
  <si>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</si>
  <si>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</si>
  <si>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</si>
  <si>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</si>
  <si>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</si>
  <si>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</si>
  <si>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</si>
  <si>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</si>
  <si>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</si>
  <si>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</si>
  <si>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</si>
  <si>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</si>
  <si>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</si>
  <si>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</si>
  <si>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</si>
  <si>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</si>
  <si>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</si>
  <si>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</si>
  <si>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</si>
  <si>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</si>
  <si>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</si>
  <si>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</si>
  <si>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</si>
  <si>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</si>
  <si>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</si>
  <si>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</si>
  <si>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</si>
  <si>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</si>
  <si>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</si>
  <si>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</si>
  <si>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</si>
  <si>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</si>
  <si>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</si>
  <si>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</si>
  <si>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</si>
  <si>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</si>
  <si>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</si>
  <si>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</si>
  <si>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</si>
  <si>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</si>
  <si>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</si>
  <si>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</si>
  <si>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</si>
  <si>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</si>
  <si>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</si>
  <si>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</si>
  <si>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</si>
  <si>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</si>
  <si>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</si>
  <si>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</si>
  <si>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</si>
  <si>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</si>
  <si>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</si>
  <si>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</si>
  <si>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</si>
  <si>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</si>
  <si>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</si>
  <si>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</si>
  <si>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</si>
  <si>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</si>
  <si>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</si>
  <si>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</si>
  <si>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</si>
  <si>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</si>
  <si>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</si>
  <si>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</si>
  <si>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</si>
  <si>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</si>
  <si>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</si>
  <si>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</si>
  <si>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</si>
  <si>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</si>
  <si>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</si>
  <si>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</si>
  <si>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</si>
  <si>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</si>
  <si>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</si>
  <si>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</si>
  <si>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</si>
  <si>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</si>
  <si>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</si>
  <si>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</si>
  <si>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</si>
  <si>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</si>
  <si>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</si>
  <si>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</si>
  <si>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</si>
  <si>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</si>
  <si>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</si>
  <si>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</si>
  <si>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</si>
  <si>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</si>
  <si>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</si>
  <si>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</si>
  <si>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</si>
  <si>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</si>
  <si>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</si>
  <si>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</si>
  <si>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</si>
  <si>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</si>
  <si>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</si>
  <si>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</si>
  <si>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</si>
  <si>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</si>
  <si>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</si>
  <si>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</si>
  <si>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</si>
  <si>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</si>
  <si>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</si>
  <si>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</si>
  <si>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</si>
  <si>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</si>
  <si>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</si>
  <si>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</si>
  <si>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</si>
  <si>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</si>
  <si>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</si>
  <si>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</si>
  <si>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</si>
  <si>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</si>
  <si>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</si>
  <si>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</si>
  <si>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</si>
  <si>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</si>
  <si>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</si>
  <si>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</si>
  <si>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</si>
  <si>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</si>
  <si>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</si>
  <si>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</si>
  <si>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</si>
  <si>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</si>
  <si>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</si>
  <si>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</si>
  <si>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</si>
  <si>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</si>
  <si>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</si>
  <si>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</si>
  <si>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</si>
  <si>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</si>
  <si>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</si>
  <si>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</si>
  <si>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</si>
  <si>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</si>
  <si>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</si>
  <si>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</si>
  <si>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</si>
  <si>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</si>
  <si>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</si>
  <si>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</si>
  <si>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</si>
  <si>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</si>
  <si>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</si>
  <si>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</si>
  <si>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</si>
  <si>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</si>
  <si>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</si>
  <si>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</si>
  <si>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</si>
  <si>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</si>
  <si>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</si>
  <si>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</si>
  <si>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</si>
  <si>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</si>
  <si>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</si>
  <si>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</si>
  <si>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</si>
  <si>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</si>
  <si>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</si>
  <si>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</si>
  <si>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</si>
  <si>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</si>
  <si>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</si>
  <si>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</si>
  <si>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</si>
  <si>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</si>
  <si>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</si>
  <si>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</si>
  <si>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</si>
  <si>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</si>
  <si>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</si>
  <si>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</si>
  <si>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</si>
  <si>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</si>
  <si>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</si>
  <si>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</si>
  <si>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</si>
  <si>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</si>
  <si>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</si>
  <si>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</si>
  <si>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</si>
  <si>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</si>
  <si>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</si>
  <si>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</si>
  <si>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</si>
  <si>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</si>
  <si>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</si>
  <si>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</si>
  <si>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</si>
  <si>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</si>
  <si>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</si>
  <si>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</si>
  <si>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</si>
  <si>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</si>
  <si>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</si>
  <si>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</si>
  <si>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</si>
  <si>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</si>
  <si>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</si>
  <si>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</si>
  <si>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</si>
  <si>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</si>
  <si>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</si>
  <si>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</si>
  <si>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</si>
  <si>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</si>
  <si>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</si>
  <si>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</si>
  <si>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</si>
  <si>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</si>
  <si>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</si>
  <si>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</si>
  <si>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</si>
  <si>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</si>
  <si>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</si>
  <si>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</si>
  <si>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</si>
  <si>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</si>
  <si>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</si>
  <si>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</si>
  <si>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</si>
  <si>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</si>
  <si>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</si>
  <si>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</si>
  <si>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</si>
  <si>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</si>
  <si>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</si>
  <si>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</si>
  <si>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</si>
  <si>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</si>
  <si>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</si>
  <si>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</si>
  <si>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</si>
  <si>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</si>
  <si>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</si>
  <si>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</si>
  <si>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</si>
  <si>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</si>
  <si>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</si>
  <si>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</si>
  <si>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</si>
  <si>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</si>
  <si>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</si>
  <si>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</si>
  <si>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</si>
  <si>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</si>
  <si>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</si>
  <si>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</si>
  <si>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</si>
  <si>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</si>
  <si>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</si>
  <si>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</si>
  <si>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</si>
  <si>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</si>
  <si>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</si>
  <si>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</si>
  <si>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</si>
  <si>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</si>
  <si>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</si>
  <si>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</si>
  <si>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</si>
  <si>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</si>
  <si>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</si>
  <si>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</si>
  <si>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</si>
  <si>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</si>
  <si>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</si>
  <si>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</si>
  <si>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</si>
  <si>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</si>
  <si>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</si>
  <si>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</si>
  <si>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</si>
  <si>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</si>
  <si>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</si>
  <si>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</si>
  <si>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</si>
  <si>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</si>
  <si>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</si>
  <si>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</si>
  <si>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</si>
  <si>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</si>
  <si>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</si>
  <si>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</si>
  <si>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</si>
  <si>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</si>
  <si>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</si>
  <si>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</si>
  <si>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</si>
  <si>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</si>
  <si>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</si>
  <si>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</si>
  <si>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</si>
  <si>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</si>
  <si>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</si>
  <si>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</si>
  <si>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</si>
  <si>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</si>
  <si>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</si>
  <si>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</si>
  <si>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</si>
  <si>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</si>
  <si>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</si>
  <si>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</si>
  <si>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</si>
  <si>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</si>
  <si>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</si>
  <si>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</si>
  <si>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</si>
  <si>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</si>
  <si>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</si>
  <si>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</si>
  <si>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</si>
  <si>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</si>
  <si>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</si>
  <si>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</si>
  <si>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</si>
  <si>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</si>
  <si>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</si>
  <si>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</si>
  <si>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</si>
  <si>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</si>
  <si>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</si>
  <si>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</si>
  <si>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</si>
  <si>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</si>
  <si>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</si>
  <si>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</si>
  <si>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</si>
  <si>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</si>
  <si>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</si>
  <si>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</si>
  <si>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</si>
  <si>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</si>
  <si>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</si>
  <si>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</si>
  <si>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</si>
  <si>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</si>
  <si>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</si>
  <si>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</si>
  <si>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</si>
  <si>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</si>
  <si>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</si>
  <si>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</si>
  <si>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</si>
  <si>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</si>
  <si>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</si>
  <si>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</si>
  <si>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</si>
  <si>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</si>
  <si>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</si>
  <si>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</si>
  <si>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</si>
  <si>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</si>
  <si>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</si>
  <si>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</si>
  <si>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</si>
  <si>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</si>
  <si>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</si>
  <si>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</si>
  <si>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</si>
  <si>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</si>
  <si>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</si>
  <si>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</si>
  <si>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</si>
  <si>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</si>
  <si>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</si>
  <si>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</si>
  <si>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</si>
  <si>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</si>
  <si>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</si>
  <si>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</si>
  <si>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</si>
  <si>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</si>
  <si>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</si>
  <si>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</si>
  <si>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</si>
  <si>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</si>
  <si>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</si>
  <si>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</si>
  <si>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</si>
  <si>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</si>
  <si>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</si>
  <si>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</si>
  <si>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</si>
  <si>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</si>
  <si>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</si>
  <si>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</si>
  <si>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</si>
  <si>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</si>
  <si>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</si>
  <si>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</si>
  <si>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</si>
  <si>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</si>
  <si>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</si>
  <si>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</si>
  <si>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</si>
  <si>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</si>
  <si>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</si>
  <si>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</si>
  <si>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</si>
  <si>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</si>
  <si>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</si>
  <si>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</si>
  <si>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</si>
  <si>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</si>
  <si>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</si>
  <si>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</si>
  <si>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</si>
  <si>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</si>
  <si>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</si>
  <si>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</si>
  <si>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</si>
  <si>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</si>
  <si>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</si>
  <si>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</si>
  <si>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</si>
  <si>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</si>
  <si>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</si>
  <si>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</si>
  <si>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</si>
  <si>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</si>
  <si>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</si>
  <si>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</si>
  <si>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</si>
  <si>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</si>
  <si>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</si>
  <si>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</si>
  <si>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</si>
  <si>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</si>
  <si>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</si>
  <si>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</si>
  <si>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</si>
  <si>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</si>
  <si>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</si>
  <si>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</si>
  <si>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</si>
  <si>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</si>
  <si>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</si>
  <si>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</si>
  <si>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</si>
  <si>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</si>
  <si>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</si>
  <si>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</si>
  <si>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</si>
  <si>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</si>
  <si>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</si>
  <si>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</si>
  <si>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</si>
  <si>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</si>
  <si>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</si>
  <si>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</si>
  <si>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</si>
  <si>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</si>
  <si>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</si>
  <si>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</si>
  <si>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</si>
  <si>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</si>
  <si>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</si>
  <si>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</si>
  <si>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</si>
  <si>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</si>
  <si>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</si>
  <si>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</si>
  <si>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</si>
  <si>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</si>
  <si>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</si>
  <si>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</si>
  <si>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</si>
  <si>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</si>
  <si>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</si>
  <si>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</si>
  <si>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</si>
  <si>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</si>
  <si>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</si>
  <si>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</si>
  <si>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</si>
  <si>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</si>
  <si>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</si>
  <si>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</si>
  <si>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</si>
  <si>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</si>
  <si>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</si>
  <si>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</si>
  <si>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</si>
  <si>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</si>
  <si>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</si>
  <si>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</si>
  <si>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</si>
  <si>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</si>
  <si>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</si>
  <si>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</si>
  <si>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</si>
  <si>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</si>
  <si>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</si>
  <si>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</si>
  <si>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</si>
  <si>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</si>
  <si>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</si>
  <si>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</si>
  <si>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</si>
  <si>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</si>
  <si>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</si>
  <si>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</si>
  <si>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</si>
  <si>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</si>
  <si>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</si>
  <si>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</si>
  <si>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</si>
  <si>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</si>
  <si>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</si>
  <si>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</si>
  <si>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</si>
  <si>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</si>
  <si>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</si>
  <si>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</si>
  <si>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</si>
  <si>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</si>
  <si>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</si>
  <si>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</si>
  <si>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</si>
  <si>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</si>
  <si>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</si>
  <si>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</si>
  <si>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</si>
  <si>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</si>
  <si>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</si>
  <si>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</si>
  <si>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</si>
  <si>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</si>
  <si>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</si>
  <si>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</si>
  <si>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</si>
  <si>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</si>
  <si>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</si>
  <si>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</si>
  <si>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</si>
  <si>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</si>
  <si>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</si>
  <si>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</si>
  <si>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</si>
  <si>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</si>
  <si>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</si>
  <si>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</si>
  <si>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</si>
  <si>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</si>
  <si>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</si>
  <si>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</si>
  <si>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</si>
  <si>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</si>
  <si>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</si>
  <si>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</si>
  <si>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</si>
  <si>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</si>
  <si>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</si>
  <si>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</si>
  <si>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</si>
  <si>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</si>
  <si>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</si>
  <si>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</si>
  <si>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</si>
  <si>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</si>
  <si>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</si>
  <si>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</si>
  <si>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</si>
  <si>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</si>
  <si>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</si>
  <si>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</si>
  <si>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</si>
  <si>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</si>
  <si>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</si>
  <si>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</si>
  <si>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</si>
  <si>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</si>
  <si>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</si>
  <si>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</si>
  <si>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</si>
  <si>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</si>
  <si>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</si>
  <si>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</si>
  <si>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</si>
  <si>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</si>
  <si>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</si>
  <si>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</si>
  <si>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</si>
  <si>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</si>
  <si>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</si>
  <si>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</si>
  <si>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</si>
  <si>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</si>
  <si>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</si>
  <si>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</si>
  <si>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</si>
  <si>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</si>
  <si>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</si>
  <si>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</si>
  <si>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</si>
  <si>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</si>
  <si>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</si>
  <si>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</si>
  <si>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</si>
  <si>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</si>
  <si>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</si>
  <si>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</si>
  <si>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</si>
  <si>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</si>
  <si>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</si>
  <si>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</si>
  <si>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</si>
  <si>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</si>
  <si>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</si>
  <si>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</si>
  <si>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</si>
  <si>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</si>
  <si>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</si>
  <si>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</si>
  <si>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</si>
  <si>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</si>
  <si>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</si>
  <si>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</si>
  <si>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</si>
  <si>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</si>
  <si>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</si>
  <si>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</si>
  <si>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</si>
  <si>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</si>
  <si>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</si>
  <si>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</si>
  <si>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</si>
  <si>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</si>
  <si>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</si>
  <si>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</si>
  <si>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</si>
  <si>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</si>
  <si>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</si>
  <si>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</si>
  <si>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</si>
  <si>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</si>
  <si>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</si>
  <si>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</si>
  <si>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</si>
  <si>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</si>
  <si>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</si>
  <si>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</si>
  <si>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</si>
  <si>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</si>
  <si>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</si>
  <si>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</si>
  <si>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</si>
  <si>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</si>
  <si>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</si>
  <si>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</si>
  <si>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</si>
  <si>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</si>
  <si>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</si>
  <si>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</si>
  <si>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</si>
  <si>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</si>
  <si>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</si>
  <si>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</si>
  <si>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</si>
  <si>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</si>
  <si>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</si>
  <si>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</si>
  <si>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</si>
  <si>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</si>
  <si>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</si>
  <si>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</si>
  <si>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</si>
  <si>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</si>
  <si>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</si>
  <si>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</si>
  <si>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</si>
  <si>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</si>
  <si>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</si>
  <si>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</si>
  <si>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</si>
  <si>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</si>
  <si>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</si>
  <si>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</si>
  <si>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</si>
  <si>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</si>
  <si>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</si>
  <si>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</si>
  <si>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</si>
  <si>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</si>
  <si>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</si>
  <si>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</si>
  <si>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</si>
  <si>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</si>
  <si>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</si>
  <si>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</si>
  <si>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</si>
  <si>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</si>
  <si>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</si>
  <si>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</si>
  <si>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</si>
  <si>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</si>
  <si>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</si>
  <si>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</si>
  <si>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</si>
  <si>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</si>
  <si>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</si>
  <si>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</si>
  <si>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</si>
  <si>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</si>
  <si>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</si>
  <si>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</si>
  <si>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</si>
  <si>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</si>
  <si>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</si>
  <si>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</si>
  <si>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</si>
  <si>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</si>
  <si>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</si>
  <si>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</si>
  <si>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</si>
  <si>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</si>
  <si>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</si>
  <si>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</si>
  <si>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</si>
  <si>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</si>
  <si>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</si>
  <si>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</si>
  <si>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</si>
  <si>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</si>
  <si>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</si>
  <si>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</si>
  <si>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</si>
  <si>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</si>
  <si>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</si>
  <si>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</si>
  <si>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</si>
  <si>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</si>
  <si>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</si>
  <si>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</si>
  <si>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</si>
  <si>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</si>
  <si>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</si>
  <si>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</si>
  <si>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</si>
  <si>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</si>
  <si>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</si>
  <si>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</si>
  <si>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</si>
  <si>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</si>
  <si>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</si>
  <si>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</si>
  <si>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</si>
  <si>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</si>
  <si>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</si>
  <si>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</si>
  <si>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</si>
  <si>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</si>
  <si>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</si>
  <si>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</si>
  <si>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</si>
  <si>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</si>
  <si>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</si>
  <si>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</si>
  <si>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</si>
  <si>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</si>
  <si>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</si>
  <si>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</si>
  <si>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</si>
  <si>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</si>
  <si>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</si>
  <si>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</si>
  <si>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</si>
  <si>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</si>
  <si>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</si>
  <si>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</si>
  <si>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</si>
  <si>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</si>
  <si>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</si>
  <si>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</si>
  <si>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</si>
  <si>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</si>
  <si>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</si>
  <si>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</si>
  <si>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</si>
  <si>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</si>
  <si>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</si>
  <si>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</si>
  <si>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</si>
  <si>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</si>
  <si>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</si>
  <si>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</si>
  <si>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</si>
  <si>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</si>
  <si>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</si>
  <si>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</si>
  <si>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</si>
  <si>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</si>
  <si>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</si>
  <si>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</si>
  <si>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</si>
  <si>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</si>
  <si>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</si>
  <si>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</si>
  <si>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</si>
  <si>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</si>
  <si>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</si>
  <si>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</si>
  <si>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</si>
  <si>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</si>
  <si>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</si>
  <si>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</si>
  <si>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</si>
  <si>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</si>
  <si>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</si>
  <si>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</si>
  <si>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</si>
  <si>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</si>
  <si>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</si>
  <si>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</si>
  <si>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</si>
  <si>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</si>
  <si>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</si>
  <si>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</si>
  <si>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</si>
  <si>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</si>
  <si>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</si>
  <si>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</si>
  <si>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</si>
  <si>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</si>
  <si>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</si>
  <si>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</si>
  <si>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</si>
  <si>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</si>
  <si>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</si>
  <si>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</si>
  <si>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</si>
  <si>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</si>
  <si>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</si>
  <si>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</si>
  <si>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</si>
  <si>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</si>
  <si>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</si>
  <si>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</si>
  <si>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</si>
  <si>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</si>
  <si>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</si>
  <si>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</si>
  <si>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</si>
  <si>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</si>
  <si>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</si>
  <si>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</si>
  <si>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</si>
  <si>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</si>
  <si>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</si>
  <si>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</si>
  <si>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</si>
  <si>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</si>
  <si>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</si>
  <si>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</si>
  <si>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</si>
  <si>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</si>
  <si>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</si>
  <si>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</si>
  <si>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</si>
  <si>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</si>
  <si>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</si>
  <si>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</si>
  <si>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</si>
  <si>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</si>
  <si>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</si>
  <si>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</si>
  <si>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</si>
  <si>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</si>
  <si>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</si>
  <si>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</si>
  <si>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</si>
  <si>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</si>
  <si>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</si>
  <si>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</si>
  <si>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</si>
  <si>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</si>
  <si>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</si>
  <si>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</si>
  <si>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</si>
  <si>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</si>
  <si>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</si>
  <si>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</si>
  <si>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</si>
  <si>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</si>
  <si>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</si>
  <si>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</si>
  <si>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</si>
  <si>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</si>
  <si>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</si>
  <si>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</si>
  <si>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</si>
  <si>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</si>
  <si>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</si>
  <si>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</si>
  <si>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</si>
  <si>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</si>
  <si>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</si>
  <si>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</si>
  <si>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</si>
  <si>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</si>
  <si>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</si>
  <si>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</si>
  <si>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</si>
  <si>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</si>
  <si>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</si>
  <si>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</si>
  <si>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</si>
  <si>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</si>
  <si>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</si>
  <si>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</si>
  <si>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</si>
  <si>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</si>
  <si>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</si>
  <si>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</si>
  <si>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</si>
  <si>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</si>
  <si>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</si>
  <si>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</si>
  <si>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</si>
  <si>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</si>
  <si>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</si>
  <si>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</si>
  <si>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</si>
  <si>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</si>
  <si>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</si>
  <si>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</si>
  <si>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</si>
  <si>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</si>
  <si>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</si>
  <si>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</si>
  <si>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</si>
  <si>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</si>
  <si>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</si>
  <si>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</si>
  <si>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</si>
  <si>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</si>
  <si>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</si>
  <si>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</si>
  <si>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</si>
  <si>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</si>
  <si>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</si>
  <si>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</si>
  <si>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</si>
  <si>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</si>
  <si>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</si>
  <si>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</si>
  <si>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</si>
  <si>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</si>
  <si>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</si>
  <si>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</si>
  <si>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</si>
  <si>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</si>
  <si>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</si>
  <si>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</si>
  <si>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</si>
  <si>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</si>
  <si>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</si>
  <si>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</si>
  <si>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</si>
  <si>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</si>
  <si>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</si>
  <si>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</si>
  <si>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</si>
  <si>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</si>
  <si>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</si>
  <si>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</si>
  <si>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</si>
  <si>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</si>
  <si>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</si>
  <si>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</si>
  <si>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</si>
  <si>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</si>
  <si>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</si>
  <si>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</si>
  <si>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</si>
  <si>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</si>
  <si>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</si>
  <si>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</si>
  <si>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</si>
  <si>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</si>
  <si>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</si>
  <si>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</si>
  <si>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</si>
  <si>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</si>
  <si>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</si>
  <si>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</si>
  <si>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</si>
  <si>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</si>
  <si>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</si>
  <si>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</si>
  <si>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</si>
  <si>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</si>
  <si>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</si>
  <si>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</si>
  <si>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</si>
  <si>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</si>
  <si>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</si>
  <si>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</si>
  <si>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</si>
  <si>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</si>
  <si>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</si>
  <si>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</si>
  <si>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</si>
  <si>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</si>
  <si>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</si>
  <si>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</si>
  <si>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</si>
  <si>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</si>
  <si>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</si>
  <si>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</si>
  <si>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</si>
  <si>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</si>
  <si>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</si>
  <si>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</si>
  <si>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</si>
  <si>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</si>
  <si>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</si>
  <si>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</si>
  <si>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</si>
  <si>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</si>
  <si>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</si>
  <si>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</si>
  <si>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</si>
  <si>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</si>
  <si>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</si>
  <si>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</si>
  <si>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</si>
  <si>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</si>
  <si>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</si>
  <si>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</si>
  <si>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</si>
  <si>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</si>
  <si>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</si>
  <si>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</si>
  <si>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</si>
  <si>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</si>
  <si>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</si>
  <si>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</si>
  <si>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</si>
  <si>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</si>
  <si>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</si>
  <si>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</si>
  <si>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</si>
  <si>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</si>
  <si>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</si>
  <si>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</si>
  <si>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</si>
  <si>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</si>
  <si>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</si>
  <si>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</si>
  <si>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</si>
  <si>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</si>
  <si>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</si>
  <si>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</si>
  <si>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</si>
  <si>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</si>
  <si>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</si>
  <si>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</si>
  <si>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</si>
  <si>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</si>
  <si>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</si>
  <si>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</si>
  <si>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</si>
  <si>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</si>
  <si>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</si>
  <si>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</si>
  <si>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</si>
  <si>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</si>
  <si>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</si>
  <si>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</si>
  <si>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</si>
  <si>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</si>
  <si>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</si>
  <si>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</si>
  <si>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</si>
  <si>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</si>
  <si>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</si>
  <si>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</si>
  <si>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</si>
  <si>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</si>
  <si>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</si>
  <si>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</si>
  <si>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</si>
  <si>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</si>
  <si>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</si>
  <si>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</si>
  <si>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</si>
  <si>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</si>
  <si>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</si>
  <si>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</si>
  <si>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</si>
  <si>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</si>
  <si>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</si>
  <si>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</si>
  <si>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</si>
  <si>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</si>
  <si>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</si>
  <si>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</si>
  <si>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</si>
  <si>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</si>
  <si>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</si>
  <si>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</si>
  <si>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</si>
  <si>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</si>
  <si>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</si>
  <si>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</si>
  <si>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</si>
  <si>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</si>
  <si>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</si>
  <si>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</si>
  <si>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</si>
  <si>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</si>
  <si>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</si>
  <si>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</si>
  <si>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</si>
  <si>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</si>
  <si>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</si>
  <si>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</si>
  <si>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</si>
  <si>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</si>
  <si>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</si>
  <si>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</si>
  <si>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</si>
  <si>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</si>
  <si>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</si>
  <si>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</si>
  <si>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</si>
  <si>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</si>
  <si>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</si>
  <si>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</si>
  <si>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</si>
  <si>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</si>
  <si>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</si>
  <si>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</si>
  <si>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</si>
  <si>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</si>
  <si>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</si>
  <si>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</si>
  <si>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</si>
  <si>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</si>
  <si>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</si>
  <si>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</si>
  <si>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</si>
  <si>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</si>
  <si>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</si>
  <si>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</si>
  <si>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</si>
  <si>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</si>
  <si>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</si>
  <si>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</si>
  <si>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</si>
  <si>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</si>
  <si>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</si>
  <si>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</si>
  <si>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</si>
  <si>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</si>
  <si>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</si>
  <si>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</si>
  <si>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</si>
  <si>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</si>
  <si>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</si>
  <si>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</si>
  <si>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</si>
  <si>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</si>
  <si>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</si>
  <si>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</si>
  <si>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</si>
  <si>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</si>
  <si>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</si>
  <si>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</si>
  <si>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</si>
  <si>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</si>
  <si>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</si>
  <si>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</si>
  <si>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</si>
  <si>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</si>
  <si>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</si>
  <si>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</si>
  <si>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</si>
  <si>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</si>
  <si>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</si>
  <si>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</si>
  <si>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</si>
  <si>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</si>
  <si>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</si>
  <si>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</si>
  <si>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</si>
  <si>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</si>
  <si>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</si>
  <si>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</si>
  <si>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</si>
  <si>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</si>
  <si>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</si>
  <si>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</si>
  <si>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</si>
  <si>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</si>
  <si>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</si>
  <si>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</si>
  <si>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</si>
  <si>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</si>
  <si>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</si>
  <si>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</si>
  <si>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</si>
  <si>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</si>
  <si>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</si>
  <si>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</si>
  <si>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</si>
  <si>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</si>
  <si>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</si>
  <si>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</si>
  <si>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</si>
  <si>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</si>
  <si>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</si>
  <si>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</si>
  <si>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</si>
  <si>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</si>
  <si>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</si>
  <si>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</si>
  <si>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</si>
  <si>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</si>
  <si>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</si>
  <si>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</si>
  <si>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</si>
  <si>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</si>
  <si>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</si>
  <si>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</si>
  <si>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</si>
  <si>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</si>
  <si>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</si>
  <si>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</si>
  <si>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</si>
  <si>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</si>
  <si>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</si>
  <si>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</si>
  <si>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</si>
  <si>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</si>
  <si>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</si>
  <si>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</si>
  <si>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</si>
  <si>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</si>
  <si>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</si>
  <si>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</si>
  <si>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</si>
  <si>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</si>
  <si>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</si>
  <si>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</si>
  <si>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</si>
  <si>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</si>
  <si>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</si>
  <si>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</si>
  <si>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</si>
  <si>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</si>
  <si>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</si>
  <si>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</si>
  <si>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</si>
  <si>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</si>
  <si>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</si>
  <si>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</si>
  <si>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</si>
  <si>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</si>
  <si>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</si>
  <si>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</si>
  <si>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</si>
  <si>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</si>
  <si>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</si>
  <si>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</si>
  <si>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</si>
  <si>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</si>
  <si>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</si>
  <si>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</si>
  <si>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</si>
  <si>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</si>
  <si>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</si>
  <si>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</si>
  <si>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</si>
  <si>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</si>
  <si>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</si>
  <si>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</si>
  <si>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</si>
  <si>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</si>
  <si>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</si>
  <si>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</si>
  <si>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</si>
  <si>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</si>
  <si>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</si>
  <si>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</si>
  <si>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</si>
  <si>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</si>
  <si>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</si>
  <si>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</si>
  <si>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</si>
  <si>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</si>
  <si>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</si>
  <si>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</si>
  <si>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</si>
  <si>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</si>
  <si>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</si>
  <si>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</si>
  <si>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</si>
  <si>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</si>
  <si>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</si>
  <si>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</si>
  <si>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</si>
  <si>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</si>
  <si>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</si>
  <si>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</si>
  <si>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</si>
  <si>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</si>
  <si>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</si>
  <si>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</si>
  <si>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</si>
  <si>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</si>
  <si>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</si>
  <si>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</si>
  <si>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</si>
  <si>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</si>
  <si>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</si>
  <si>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</si>
  <si>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</si>
  <si>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</si>
  <si>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</si>
  <si>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</si>
  <si>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</si>
  <si>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</si>
  <si>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</si>
  <si>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</si>
  <si>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</si>
  <si>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</si>
  <si>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</si>
  <si>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</si>
  <si>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</si>
  <si>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</si>
  <si>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</si>
  <si>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</si>
  <si>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</si>
  <si>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</si>
  <si>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</si>
  <si>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</si>
  <si>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</si>
  <si>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</si>
  <si>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</si>
  <si>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</si>
  <si>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</si>
  <si>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</si>
  <si>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</si>
  <si>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</si>
  <si>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</si>
  <si>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</si>
  <si>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</si>
  <si>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</si>
  <si>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</si>
  <si>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</si>
  <si>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</si>
  <si>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</si>
  <si>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</si>
  <si>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</si>
  <si>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</si>
  <si>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</si>
  <si>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</si>
  <si>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</si>
  <si>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</si>
  <si>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</si>
  <si>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</si>
  <si>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</si>
  <si>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</si>
  <si>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</si>
  <si>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</si>
  <si>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</si>
  <si>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</si>
  <si>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</si>
  <si>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</si>
  <si>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</si>
  <si>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</si>
  <si>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</si>
  <si>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</si>
  <si>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</si>
  <si>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</si>
  <si>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</si>
  <si>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</si>
  <si>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</si>
  <si>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</si>
  <si>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</si>
  <si>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</si>
  <si>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</si>
  <si>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</si>
  <si>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</si>
  <si>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</si>
  <si>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</si>
  <si>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</si>
  <si>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</si>
  <si>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</si>
  <si>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</si>
  <si>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</si>
  <si>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</si>
  <si>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</si>
  <si>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</si>
  <si>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</si>
  <si>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</si>
  <si>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</si>
  <si>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</si>
  <si>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</si>
  <si>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</si>
  <si>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</si>
  <si>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</si>
  <si>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</si>
  <si>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</si>
  <si>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</si>
  <si>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</si>
  <si>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</si>
  <si>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</si>
  <si>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</si>
  <si>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</si>
  <si>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</si>
  <si>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</si>
  <si>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</si>
  <si>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</si>
  <si>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</si>
  <si>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</si>
  <si>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</si>
  <si>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</si>
  <si>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</si>
  <si>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</si>
  <si>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</si>
  <si>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</si>
  <si>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</si>
  <si>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</si>
  <si>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</si>
  <si>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</si>
  <si>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</si>
  <si>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</si>
  <si>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</si>
  <si>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</si>
  <si>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</si>
  <si>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</si>
  <si>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</si>
  <si>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</si>
  <si>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</si>
  <si>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</si>
  <si>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</si>
  <si>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</si>
  <si>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</si>
  <si>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</si>
  <si>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</si>
  <si>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</si>
  <si>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</si>
  <si>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</si>
  <si>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</si>
  <si>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</si>
  <si>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</si>
  <si>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</si>
  <si>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</si>
  <si>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</si>
  <si>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</si>
  <si>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</si>
  <si>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</si>
  <si>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</si>
  <si>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</si>
  <si>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</si>
  <si>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</si>
  <si>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</si>
  <si>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</si>
  <si>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</si>
  <si>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</si>
  <si>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</si>
  <si>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</si>
  <si>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</si>
  <si>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</si>
  <si>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</si>
  <si>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</si>
  <si>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</si>
  <si>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</si>
  <si>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</si>
  <si>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</si>
  <si>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</si>
  <si>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</si>
  <si>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</si>
  <si>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</si>
  <si>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</si>
  <si>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</si>
  <si>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</si>
  <si>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</si>
  <si>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</si>
  <si>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</si>
  <si>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</si>
  <si>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</si>
  <si>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</si>
  <si>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</si>
  <si>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</si>
  <si>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</si>
  <si>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</si>
  <si>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</si>
  <si>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</si>
  <si>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</si>
  <si>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</si>
  <si>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</si>
  <si>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</si>
  <si>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</si>
  <si>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</si>
  <si>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</si>
  <si>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</si>
  <si>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</si>
  <si>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</si>
  <si>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</si>
  <si>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</si>
  <si>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</si>
  <si>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</si>
  <si>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</si>
  <si>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</si>
  <si>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</si>
  <si>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</si>
  <si>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</si>
  <si>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</si>
  <si>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</si>
  <si>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</si>
  <si>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</si>
  <si>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</si>
  <si>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</si>
  <si>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</si>
  <si>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</si>
  <si>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</si>
  <si>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</si>
  <si>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</si>
  <si>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</si>
  <si>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</si>
  <si>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</si>
  <si>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</si>
  <si>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</si>
  <si>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</si>
  <si>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</si>
  <si>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</si>
  <si>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</si>
  <si>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</si>
  <si>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</si>
  <si>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</si>
  <si>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</si>
  <si>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</si>
  <si>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</si>
  <si>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</si>
  <si>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</si>
  <si>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</si>
  <si>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</si>
  <si>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</si>
  <si>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</si>
  <si>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</si>
  <si>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</si>
  <si>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</si>
  <si>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</si>
  <si>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</si>
  <si>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</si>
  <si>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</si>
  <si>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</si>
  <si>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</si>
  <si>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</si>
  <si>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</si>
  <si>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</si>
  <si>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</si>
  <si>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</si>
  <si>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</si>
  <si>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</si>
  <si>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</si>
  <si>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</si>
  <si>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</si>
  <si>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</si>
  <si>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</si>
  <si>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</si>
  <si>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</si>
  <si>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</si>
  <si>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</si>
  <si>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</si>
  <si>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</si>
  <si>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</si>
  <si>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</si>
  <si>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</si>
  <si>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</si>
  <si>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</si>
  <si>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</si>
  <si>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</si>
  <si>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</si>
  <si>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</si>
  <si>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</si>
  <si>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</si>
  <si>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</si>
  <si>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</si>
  <si>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</si>
  <si>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</si>
  <si>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</si>
  <si>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</si>
  <si>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</si>
  <si>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</si>
  <si>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</si>
  <si>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</si>
  <si>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</si>
  <si>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</si>
  <si>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</si>
  <si>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</si>
  <si>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</si>
  <si>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</si>
  <si>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</si>
  <si>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</si>
  <si>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</si>
  <si>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</si>
  <si>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</si>
  <si>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</si>
  <si>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</si>
  <si>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</si>
  <si>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</si>
  <si>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</si>
  <si>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</si>
  <si>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</si>
  <si>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</si>
  <si>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</si>
  <si>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</si>
  <si>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</si>
  <si>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</si>
  <si>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</si>
  <si>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</si>
  <si>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</si>
  <si>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</si>
  <si>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</si>
  <si>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</si>
  <si>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</si>
  <si>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</si>
  <si>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</si>
  <si>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</si>
  <si>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</si>
  <si>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</si>
  <si>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</si>
  <si>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</si>
  <si>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</si>
  <si>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</si>
  <si>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</si>
  <si>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</si>
  <si>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</si>
  <si>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</si>
  <si>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</si>
  <si>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</si>
  <si>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</si>
  <si>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</si>
  <si>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</si>
  <si>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</si>
  <si>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</si>
  <si>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</si>
  <si>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</si>
  <si>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</si>
  <si>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</si>
  <si>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</si>
  <si>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</si>
  <si>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</si>
  <si>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</si>
  <si>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</si>
  <si>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</si>
  <si>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</si>
  <si>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</si>
  <si>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</si>
  <si>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</si>
  <si>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</si>
  <si>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</si>
  <si>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</si>
  <si>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</si>
  <si>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</si>
  <si>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</si>
  <si>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</si>
  <si>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</si>
  <si>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</si>
  <si>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</si>
  <si>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</si>
  <si>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</si>
  <si>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</si>
  <si>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</si>
  <si>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</si>
  <si>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</si>
  <si>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</si>
  <si>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</si>
  <si>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</si>
  <si>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</si>
  <si>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</si>
  <si>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</si>
  <si>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</si>
  <si>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</si>
  <si>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</si>
  <si>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</si>
  <si>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</si>
  <si>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</si>
  <si>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</si>
  <si>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</si>
  <si>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</si>
  <si>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</si>
  <si>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</si>
  <si>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</si>
  <si>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</si>
  <si>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</si>
  <si>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</si>
  <si>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</si>
  <si>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</si>
  <si>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</si>
  <si>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</si>
  <si>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</si>
  <si>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</si>
  <si>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</si>
  <si>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</si>
  <si>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</si>
  <si>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</si>
  <si>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</si>
  <si>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</si>
  <si>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</si>
  <si>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</si>
  <si>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</si>
  <si>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</si>
  <si>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</si>
  <si>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</si>
  <si>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</si>
  <si>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</si>
  <si>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</si>
  <si>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</si>
  <si>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</si>
  <si>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</si>
  <si>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</si>
  <si>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</si>
  <si>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</si>
  <si>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</si>
  <si>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</si>
  <si>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</si>
  <si>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</si>
  <si>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</si>
  <si>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</si>
  <si>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</si>
  <si>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</si>
  <si>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</si>
  <si>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</si>
  <si>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</si>
  <si>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</si>
  <si>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</si>
  <si>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</si>
  <si>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</si>
  <si>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</si>
  <si>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</si>
  <si>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</si>
  <si>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</si>
  <si>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</si>
  <si>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</si>
  <si>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</si>
  <si>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</si>
  <si>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</si>
  <si>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</si>
  <si>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</si>
  <si>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</si>
  <si>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</si>
  <si>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</si>
  <si>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</si>
  <si>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</si>
  <si>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</si>
  <si>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</si>
  <si>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</si>
  <si>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</si>
  <si>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</si>
  <si>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</si>
  <si>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</si>
  <si>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</si>
  <si>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</si>
  <si>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</si>
  <si>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</si>
  <si>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</si>
  <si>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</si>
  <si>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</si>
  <si>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</si>
  <si>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</si>
  <si>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</si>
  <si>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</si>
  <si>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</si>
  <si>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</si>
  <si>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</si>
  <si>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</si>
  <si>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</si>
  <si>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</si>
  <si>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</si>
  <si>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</si>
  <si>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</si>
  <si>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</si>
  <si>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</si>
  <si>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</si>
  <si>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</si>
  <si>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</si>
  <si>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</si>
  <si>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</si>
  <si>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</si>
  <si>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</si>
  <si>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</si>
  <si>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</si>
  <si>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</si>
  <si>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</si>
  <si>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</si>
  <si>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</si>
  <si>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</si>
  <si>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</si>
  <si>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</si>
  <si>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</si>
  <si>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</si>
  <si>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</si>
  <si>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</si>
  <si>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</si>
  <si>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</si>
  <si>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</si>
  <si>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</si>
  <si>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</si>
  <si>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</si>
  <si>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</si>
  <si>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</si>
  <si>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</si>
  <si>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</si>
  <si>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</si>
  <si>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</si>
  <si>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</si>
  <si>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</si>
  <si>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</si>
  <si>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</si>
  <si>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</si>
  <si>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</si>
  <si>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</si>
  <si>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</si>
  <si>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</si>
  <si>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</si>
  <si>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</si>
  <si>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</si>
  <si>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</si>
  <si>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</si>
  <si>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</si>
  <si>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</si>
  <si>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</si>
  <si>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</si>
  <si>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</si>
  <si>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</si>
  <si>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</si>
  <si>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</si>
  <si>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</si>
  <si>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</si>
  <si>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</si>
  <si>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</si>
  <si>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</si>
  <si>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</si>
  <si>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</si>
  <si>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</si>
  <si>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</si>
  <si>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</si>
  <si>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</si>
  <si>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</si>
  <si>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</si>
  <si>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</si>
  <si>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</si>
  <si>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</si>
  <si>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</si>
  <si>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</si>
  <si>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</si>
  <si>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</si>
  <si>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</si>
  <si>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</si>
  <si>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</si>
  <si>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</si>
  <si>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</si>
  <si>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</si>
  <si>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</si>
  <si>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</si>
  <si>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</si>
  <si>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</si>
  <si>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</si>
  <si>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</si>
  <si>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</si>
  <si>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</si>
  <si>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</si>
  <si>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</si>
  <si>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</si>
  <si>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</si>
  <si>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</si>
  <si>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</si>
  <si>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</si>
  <si>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</si>
  <si>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</si>
  <si>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</si>
  <si>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</si>
  <si>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</si>
  <si>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</si>
  <si>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</si>
  <si>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</si>
  <si>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</si>
  <si>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</si>
  <si>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</si>
  <si>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</si>
  <si>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</si>
  <si>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</si>
  <si>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</si>
  <si>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</si>
  <si>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</si>
  <si>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</si>
  <si>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</si>
  <si>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</si>
  <si>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</si>
  <si>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</si>
  <si>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</si>
  <si>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</si>
  <si>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</si>
  <si>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</si>
  <si>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</si>
  <si>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</si>
  <si>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</si>
  <si>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</si>
  <si>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</si>
  <si>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</si>
  <si>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</si>
  <si>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</si>
  <si>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</si>
  <si>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</si>
  <si>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</si>
  <si>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</si>
  <si>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</si>
  <si>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</si>
  <si>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</si>
  <si>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</si>
  <si>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</si>
  <si>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</si>
  <si>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</si>
  <si>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</si>
  <si>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</si>
  <si>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</si>
  <si>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</si>
  <si>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</si>
  <si>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</si>
  <si>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</si>
  <si>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</si>
  <si>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</si>
  <si>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</si>
  <si>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</si>
  <si>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</si>
  <si>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</si>
  <si>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</si>
  <si>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</si>
  <si>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</si>
  <si>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</si>
  <si>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</si>
  <si>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</si>
  <si>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</si>
  <si>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</si>
  <si>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</si>
  <si>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</si>
  <si>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</si>
  <si>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</si>
  <si>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</si>
  <si>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</si>
  <si>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</si>
  <si>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</si>
  <si>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</si>
  <si>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</si>
  <si>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</si>
  <si>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</si>
  <si>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</si>
  <si>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</si>
  <si>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</si>
  <si>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</si>
  <si>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</si>
  <si>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</si>
  <si>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</si>
  <si>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</si>
  <si>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</si>
  <si>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</si>
  <si>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</si>
  <si>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</si>
  <si>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</si>
  <si>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</si>
  <si>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</si>
  <si>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</si>
  <si>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</si>
  <si>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</si>
  <si>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</si>
  <si>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</si>
  <si>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</si>
  <si>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</si>
  <si>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</si>
  <si>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</si>
  <si>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</si>
  <si>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</si>
  <si>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</si>
  <si>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</si>
  <si>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</si>
  <si>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</si>
  <si>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</si>
  <si>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</si>
  <si>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</si>
  <si>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</si>
  <si>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</si>
  <si>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</si>
  <si>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</si>
  <si>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</si>
  <si>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</si>
  <si>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</si>
  <si>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</si>
  <si>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</si>
  <si>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</si>
  <si>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</si>
  <si>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</si>
  <si>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</si>
  <si>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</si>
  <si>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</si>
  <si>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</si>
  <si>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</si>
  <si>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</si>
  <si>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</si>
  <si>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</si>
  <si>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</si>
  <si>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</si>
  <si>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</si>
  <si>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</si>
  <si>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</si>
  <si>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</si>
  <si>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</si>
  <si>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</si>
  <si>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</si>
  <si>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</si>
  <si>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</si>
  <si>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</si>
  <si>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</si>
  <si>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</si>
  <si>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</si>
  <si>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</si>
  <si>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</si>
  <si>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</si>
  <si>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</si>
  <si>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</si>
  <si>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</si>
  <si>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</si>
  <si>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</si>
  <si>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</si>
  <si>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</si>
  <si>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</si>
  <si>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</si>
  <si>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</si>
  <si>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</si>
  <si>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</si>
  <si>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</si>
  <si>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</si>
  <si>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</si>
  <si>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</si>
  <si>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</si>
  <si>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</si>
  <si>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</si>
  <si>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</si>
  <si>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</si>
  <si>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</si>
  <si>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</si>
  <si>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</si>
  <si>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</si>
  <si>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</si>
  <si>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</si>
  <si>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</si>
  <si>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</si>
  <si>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</si>
  <si>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</si>
  <si>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</si>
  <si>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</si>
  <si>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</si>
  <si>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</si>
  <si>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</si>
  <si>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</si>
  <si>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</si>
  <si>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</si>
  <si>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</si>
  <si>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</si>
  <si>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</si>
  <si>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</si>
  <si>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</si>
  <si>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</si>
  <si>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</si>
  <si>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</si>
  <si>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</si>
  <si>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</si>
  <si>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</si>
  <si>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</si>
  <si>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</si>
  <si>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</si>
  <si>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</si>
  <si>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</si>
  <si>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</si>
  <si>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</si>
  <si>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</si>
  <si>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</si>
  <si>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</si>
  <si>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</si>
  <si>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</si>
  <si>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</si>
  <si>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</si>
  <si>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</si>
  <si>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</si>
  <si>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</si>
  <si>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</si>
  <si>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</si>
  <si>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</si>
  <si>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</si>
  <si>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</si>
  <si>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</si>
  <si>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</si>
  <si>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</si>
  <si>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</si>
  <si>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</si>
  <si>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</si>
  <si>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</si>
  <si>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</si>
  <si>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</si>
  <si>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</si>
  <si>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</si>
  <si>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</si>
  <si>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</si>
  <si>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</si>
  <si>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</si>
  <si>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</si>
  <si>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</si>
  <si>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</si>
  <si>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</si>
  <si>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</si>
  <si>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</si>
  <si>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</si>
  <si>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</si>
  <si>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</si>
  <si>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</si>
  <si>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</si>
  <si>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</si>
  <si>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</si>
  <si>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</si>
  <si>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</si>
  <si>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</si>
  <si>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</si>
  <si>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</si>
  <si>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</si>
  <si>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</si>
  <si>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</si>
  <si>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</si>
  <si>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</si>
  <si>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</si>
  <si>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</si>
  <si>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</si>
  <si>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</si>
  <si>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</si>
  <si>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</si>
  <si>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</si>
  <si>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</si>
  <si>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</si>
  <si>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</si>
  <si>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</si>
  <si>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</si>
  <si>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</si>
  <si>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</si>
  <si>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</si>
  <si>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</si>
  <si>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</si>
  <si>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</si>
  <si>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</si>
  <si>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</si>
  <si>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</si>
  <si>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</si>
  <si>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</si>
  <si>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</si>
  <si>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</si>
  <si>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</si>
  <si>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</si>
  <si>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</si>
  <si>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</si>
  <si>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</si>
  <si>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</si>
  <si>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</si>
  <si>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</si>
  <si>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</si>
  <si>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</si>
  <si>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</si>
  <si>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</si>
  <si>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</si>
  <si>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</si>
  <si>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</si>
  <si>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</si>
  <si>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</si>
  <si>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</si>
  <si>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</si>
  <si>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</si>
  <si>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</si>
  <si>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</si>
  <si>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</si>
  <si>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</si>
  <si>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</si>
  <si>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</si>
  <si>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</si>
  <si>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</si>
  <si>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</si>
  <si>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</si>
  <si>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</si>
  <si>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</si>
  <si>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</si>
  <si>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</si>
  <si>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</si>
  <si>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</si>
  <si>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</si>
  <si>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</si>
  <si>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</si>
  <si>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</si>
  <si>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</si>
  <si>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</si>
  <si>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</si>
  <si>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</si>
  <si>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</si>
  <si>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</si>
  <si>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</si>
  <si>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</si>
  <si>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</si>
  <si>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</si>
  <si>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</si>
  <si>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</si>
  <si>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</si>
  <si>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</si>
  <si>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</si>
  <si>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</si>
  <si>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</si>
  <si>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</si>
  <si>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</si>
  <si>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</si>
  <si>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</si>
  <si>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</si>
  <si>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</si>
  <si>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</si>
  <si>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</si>
  <si>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</si>
  <si>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</si>
  <si>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</si>
  <si>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</si>
  <si>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</si>
  <si>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</si>
  <si>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</si>
  <si>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</si>
  <si>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</si>
  <si>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</si>
  <si>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</si>
  <si>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</si>
  <si>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</si>
  <si>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</si>
  <si>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</si>
  <si>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</si>
  <si>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</si>
  <si>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</si>
  <si>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</si>
  <si>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</si>
  <si>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</si>
  <si>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</si>
  <si>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</si>
  <si>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</si>
  <si>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</si>
  <si>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</si>
  <si>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</si>
  <si>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</si>
  <si>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</si>
  <si>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</si>
  <si>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</si>
  <si>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</si>
  <si>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</si>
  <si>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</si>
  <si>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</si>
  <si>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</si>
  <si>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</si>
  <si>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</si>
  <si>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</si>
  <si>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</si>
  <si>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</si>
  <si>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</si>
  <si>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</si>
  <si>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</si>
  <si>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</si>
  <si>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</si>
  <si>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</si>
  <si>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</si>
  <si>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</si>
  <si>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</si>
  <si>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</si>
  <si>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</si>
  <si>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</si>
  <si>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</si>
  <si>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</si>
  <si>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</si>
  <si>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</si>
  <si>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</si>
  <si>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</si>
  <si>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</si>
  <si>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</si>
  <si>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</si>
  <si>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</si>
  <si>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</si>
  <si>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</si>
  <si>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</si>
  <si>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</si>
  <si>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</si>
  <si>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</si>
  <si>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</si>
  <si>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</si>
  <si>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</si>
  <si>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</si>
  <si>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</si>
  <si>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</si>
  <si>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</si>
  <si>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</si>
  <si>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</si>
  <si>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</si>
  <si>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</si>
  <si>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</si>
  <si>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</si>
  <si>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</si>
  <si>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</si>
  <si>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</si>
  <si>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</si>
  <si>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</si>
  <si>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</si>
  <si>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</si>
  <si>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</si>
  <si>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</si>
  <si>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</si>
  <si>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</si>
  <si>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</si>
  <si>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</si>
  <si>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</si>
  <si>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</si>
  <si>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</si>
  <si>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</si>
  <si>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</si>
  <si>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</si>
  <si>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</si>
  <si>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</si>
  <si>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</si>
  <si>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</si>
  <si>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</si>
  <si>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</si>
  <si>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</si>
  <si>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</si>
  <si>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</si>
  <si>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</si>
  <si>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</si>
  <si>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</si>
  <si>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</si>
  <si>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</si>
  <si>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</si>
  <si>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</si>
  <si>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</si>
  <si>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</si>
  <si>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</si>
  <si>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</si>
  <si>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</si>
  <si>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</si>
  <si>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</si>
  <si>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</si>
  <si>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</si>
  <si>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</si>
  <si>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</si>
  <si>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</si>
  <si>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</si>
  <si>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</si>
  <si>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</si>
  <si>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</si>
  <si>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</si>
  <si>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</si>
  <si>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</si>
  <si>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</si>
  <si>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</si>
  <si>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</si>
  <si>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</si>
  <si>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</si>
  <si>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</si>
  <si>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</si>
  <si>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</si>
  <si>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</si>
  <si>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</si>
  <si>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</si>
  <si>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</si>
  <si>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</si>
  <si>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</si>
  <si>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</si>
  <si>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</si>
  <si>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</si>
  <si>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</si>
  <si>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</si>
  <si>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</si>
  <si>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</si>
  <si>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</si>
  <si>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</si>
  <si>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</si>
  <si>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</si>
  <si>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</si>
  <si>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</si>
  <si>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</si>
  <si>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</si>
  <si>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</si>
  <si>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</si>
  <si>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</si>
  <si>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</si>
  <si>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</si>
  <si>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</si>
  <si>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</si>
  <si>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</si>
  <si>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</si>
  <si>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</si>
  <si>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</si>
  <si>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</si>
  <si>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</si>
  <si>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</si>
  <si>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</si>
  <si>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</si>
  <si>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</si>
  <si>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</si>
  <si>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</si>
  <si>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</si>
  <si>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</si>
  <si>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</si>
  <si>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</si>
  <si>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</si>
  <si>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</si>
  <si>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</si>
  <si>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</si>
  <si>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</si>
  <si>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</si>
  <si>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</si>
  <si>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</si>
  <si>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</si>
  <si>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</si>
  <si>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</si>
  <si>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</si>
  <si>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</si>
  <si>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</si>
  <si>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</si>
  <si>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</si>
  <si>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</si>
  <si>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</si>
  <si>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</si>
  <si>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</si>
  <si>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</si>
  <si>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</si>
  <si>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</si>
  <si>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</si>
  <si>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</si>
  <si>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</si>
  <si>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</si>
  <si>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</si>
  <si>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</si>
  <si>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</si>
  <si>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</si>
  <si>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</si>
  <si>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</si>
  <si>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</si>
  <si>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</si>
  <si>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</si>
  <si>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</si>
  <si>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</si>
  <si>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</si>
  <si>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</si>
  <si>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</si>
  <si>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</si>
  <si>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</si>
  <si>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</si>
  <si>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</si>
  <si>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</si>
  <si>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</si>
  <si>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</si>
  <si>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</si>
  <si>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</si>
  <si>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</si>
  <si>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</si>
  <si>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</si>
  <si>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</si>
  <si>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</si>
  <si>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</si>
  <si>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</si>
  <si>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</si>
  <si>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</si>
  <si>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</si>
  <si>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</si>
  <si>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</si>
  <si>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</si>
  <si>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</si>
  <si>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</si>
  <si>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</si>
  <si>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</si>
  <si>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</si>
  <si>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</si>
  <si>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</si>
  <si>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</si>
  <si>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</si>
  <si>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</si>
  <si>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</si>
  <si>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</si>
  <si>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</si>
  <si>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</si>
  <si>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</si>
  <si>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</si>
  <si>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</si>
  <si>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</si>
  <si>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</si>
  <si>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</si>
  <si>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</si>
  <si>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</si>
  <si>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</si>
  <si>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</si>
  <si>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</si>
  <si>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</si>
  <si>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</si>
  <si>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</si>
  <si>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</si>
  <si>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</si>
  <si>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</si>
  <si>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</si>
  <si>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</si>
  <si>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</si>
  <si>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</si>
  <si>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</si>
  <si>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</si>
  <si>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</si>
  <si>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</si>
  <si>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</si>
  <si>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</si>
  <si>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</si>
  <si>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</si>
  <si>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</si>
  <si>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</si>
  <si>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</si>
  <si>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</si>
  <si>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</si>
  <si>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</si>
  <si>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</si>
  <si>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</si>
  <si>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</si>
  <si>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</si>
  <si>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</si>
  <si>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</si>
  <si>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</si>
  <si>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</si>
  <si>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</si>
  <si>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</si>
  <si>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</si>
  <si>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</si>
  <si>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</si>
  <si>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</si>
  <si>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</si>
  <si>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</si>
  <si>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</si>
  <si>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</si>
  <si>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</si>
  <si>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</si>
  <si>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</si>
  <si>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</si>
  <si>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</si>
  <si>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</si>
  <si>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</si>
  <si>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</si>
  <si>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</si>
  <si>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</si>
  <si>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</si>
  <si>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</si>
  <si>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</si>
  <si>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</si>
  <si>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</si>
  <si>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</si>
  <si>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</si>
  <si>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</si>
  <si>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</si>
  <si>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</si>
  <si>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</si>
  <si>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</si>
  <si>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</si>
  <si>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</si>
  <si>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</si>
  <si>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</si>
  <si>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</si>
  <si>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</si>
  <si>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</si>
  <si>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</si>
  <si>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</si>
  <si>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</si>
  <si>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</si>
  <si>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</si>
  <si>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</si>
  <si>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</si>
  <si>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</si>
  <si>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</si>
  <si>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</si>
  <si>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</si>
  <si>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</si>
  <si>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</si>
  <si>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</si>
  <si>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</si>
  <si>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</si>
  <si>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</si>
  <si>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</si>
  <si>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</si>
  <si>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</si>
  <si>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</si>
  <si>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</si>
  <si>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</si>
  <si>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</si>
  <si>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</si>
  <si>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</si>
  <si>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</si>
  <si>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</si>
  <si>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</si>
  <si>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</si>
  <si>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</si>
  <si>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</si>
  <si>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</si>
  <si>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</si>
  <si>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</si>
  <si>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</si>
  <si>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</si>
  <si>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</si>
  <si>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</si>
  <si>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</si>
  <si>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</si>
  <si>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</si>
  <si>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</si>
  <si>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</si>
  <si>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</si>
  <si>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</si>
  <si>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</si>
  <si>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</si>
  <si>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</si>
  <si>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</si>
  <si>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</si>
  <si>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</si>
  <si>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</si>
  <si>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</si>
  <si>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</si>
  <si>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</si>
  <si>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</si>
  <si>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</si>
  <si>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</si>
  <si>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</si>
  <si>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</si>
  <si>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</si>
  <si>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</si>
  <si>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</si>
  <si>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</si>
  <si>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</si>
  <si>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</si>
  <si>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</si>
  <si>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</si>
  <si>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</si>
  <si>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</si>
  <si>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</si>
  <si>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</si>
  <si>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</si>
  <si>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</si>
  <si>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</si>
  <si>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</si>
  <si>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</si>
  <si>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</si>
  <si>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</si>
  <si>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</si>
  <si>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</si>
  <si>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</si>
  <si>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</si>
  <si>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</si>
  <si>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</si>
  <si>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</si>
  <si>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</si>
  <si>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</si>
  <si>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</si>
  <si>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</si>
  <si>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</si>
  <si>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</si>
  <si>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</si>
  <si>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</si>
  <si>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</si>
  <si>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</si>
  <si>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</si>
  <si>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</si>
  <si>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</si>
  <si>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</si>
  <si>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</si>
  <si>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</si>
  <si>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</si>
  <si>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</si>
  <si>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</si>
  <si>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</si>
  <si>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</si>
  <si>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</si>
  <si>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</si>
  <si>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</si>
  <si>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</si>
  <si>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</si>
  <si>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</si>
  <si>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</si>
  <si>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</si>
  <si>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</si>
  <si>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</si>
  <si>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</si>
  <si>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</si>
  <si>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</si>
  <si>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</si>
  <si>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</si>
  <si>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</si>
  <si>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</si>
  <si>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</si>
  <si>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</si>
  <si>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</si>
  <si>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</si>
  <si>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</si>
  <si>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</si>
  <si>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</si>
  <si>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</si>
  <si>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</si>
  <si>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</si>
  <si>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</si>
  <si>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</si>
  <si>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</si>
  <si>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</si>
  <si>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</si>
  <si>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</si>
  <si>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</si>
  <si>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</si>
  <si>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</si>
  <si>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</si>
  <si>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</si>
  <si>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</si>
  <si>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</si>
  <si>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</si>
  <si>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</si>
  <si>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</si>
  <si>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</si>
  <si>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</si>
  <si>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</si>
  <si>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</si>
  <si>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</si>
  <si>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</si>
  <si>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</si>
  <si>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</si>
  <si>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</si>
  <si>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</si>
  <si>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</si>
  <si>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</si>
  <si>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</si>
  <si>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</si>
  <si>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</si>
  <si>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</si>
  <si>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</si>
  <si>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</si>
  <si>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</si>
  <si>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</si>
  <si>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</si>
  <si>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</si>
  <si>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</si>
  <si>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</si>
  <si>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</si>
  <si>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</si>
  <si>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</si>
  <si>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</si>
  <si>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</si>
  <si>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</si>
  <si>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</si>
  <si>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</si>
  <si>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</si>
  <si>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</si>
  <si>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</si>
  <si>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</si>
  <si>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</si>
  <si>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</si>
  <si>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</si>
  <si>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</si>
  <si>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</si>
  <si>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</si>
  <si>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</si>
  <si>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</si>
  <si>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</si>
  <si>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</si>
  <si>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</si>
  <si>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</si>
  <si>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</si>
  <si>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</si>
  <si>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</si>
  <si>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</si>
  <si>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</si>
  <si>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</si>
  <si>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</si>
  <si>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</si>
  <si>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</si>
  <si>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</si>
  <si>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</si>
  <si>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</si>
  <si>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</si>
  <si>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</si>
  <si>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</si>
  <si>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</si>
  <si>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</si>
  <si>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</si>
  <si>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</si>
  <si>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</si>
  <si>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</si>
  <si>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</si>
  <si>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</si>
  <si>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</si>
  <si>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</si>
  <si>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</si>
  <si>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</si>
  <si>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</si>
  <si>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</si>
  <si>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</si>
  <si>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</si>
  <si>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</si>
  <si>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</si>
  <si>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</si>
  <si>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</si>
  <si>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</si>
  <si>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</si>
  <si>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</si>
  <si>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</si>
  <si>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</si>
  <si>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</si>
  <si>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</si>
  <si>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</si>
  <si>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</si>
  <si>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</si>
  <si>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</si>
  <si>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</si>
  <si>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</si>
  <si>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</si>
  <si>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</si>
  <si>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</si>
  <si>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</si>
  <si>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</si>
  <si>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</si>
  <si>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</si>
  <si>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</si>
  <si>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</si>
  <si>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</si>
  <si>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</si>
  <si>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</si>
  <si>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</si>
  <si>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</si>
  <si>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</si>
  <si>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</si>
  <si>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</si>
  <si>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</si>
  <si>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</si>
  <si>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</si>
  <si>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</si>
  <si>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</si>
  <si>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</si>
  <si>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</si>
  <si>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</si>
  <si>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</si>
  <si>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</si>
  <si>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</si>
  <si>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</si>
  <si>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</si>
  <si>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</si>
  <si>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</si>
  <si>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</si>
  <si>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</si>
  <si>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</si>
  <si>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</si>
  <si>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</si>
  <si>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</si>
  <si>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</si>
  <si>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</si>
  <si>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</si>
  <si>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</si>
  <si>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</si>
  <si>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</si>
  <si>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</si>
  <si>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</si>
  <si>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</si>
  <si>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</si>
  <si>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</si>
  <si>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</si>
  <si>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</si>
  <si>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</si>
  <si>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</si>
  <si>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</si>
  <si>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</si>
  <si>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</si>
  <si>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</si>
  <si>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</si>
  <si>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</si>
  <si>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</si>
  <si>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</si>
  <si>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</si>
  <si>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</si>
  <si>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</si>
  <si>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</si>
  <si>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</si>
  <si>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</si>
  <si>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</si>
  <si>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</si>
  <si>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</si>
  <si>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</si>
  <si>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</si>
  <si>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</si>
  <si>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</si>
  <si>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</si>
  <si>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</si>
  <si>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</si>
  <si>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</si>
  <si>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</si>
  <si>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</si>
  <si>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</si>
  <si>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</si>
  <si>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</si>
  <si>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</si>
  <si>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</si>
  <si>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</si>
  <si>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</si>
  <si>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</si>
  <si>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</si>
  <si>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</si>
  <si>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</si>
  <si>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</si>
  <si>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</si>
  <si>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</si>
  <si>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</si>
  <si>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</si>
  <si>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</si>
  <si>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</si>
  <si>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</si>
  <si>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</si>
  <si>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</si>
  <si>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</si>
  <si>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</si>
  <si>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</si>
  <si>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</si>
  <si>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</si>
  <si>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</si>
  <si>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</si>
  <si>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</si>
  <si>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</si>
  <si>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</si>
  <si>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</si>
  <si>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</si>
  <si>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</si>
  <si>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</si>
  <si>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</si>
  <si>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</si>
  <si>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</si>
  <si>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</si>
  <si>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</si>
  <si>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</si>
  <si>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</si>
  <si>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</si>
  <si>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</si>
  <si>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</si>
  <si>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</si>
  <si>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</si>
  <si>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</si>
  <si>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</si>
  <si>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</si>
  <si>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</si>
  <si>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</si>
  <si>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</si>
  <si>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</si>
  <si>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</si>
  <si>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</si>
  <si>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</si>
  <si>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</si>
  <si>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</si>
  <si>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</si>
  <si>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</si>
  <si>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</si>
  <si>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</si>
  <si>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</si>
  <si>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</si>
  <si>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</si>
  <si>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</si>
  <si>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</si>
  <si>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</si>
  <si>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</si>
  <si>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</si>
  <si>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</si>
  <si>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</si>
  <si>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</si>
  <si>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</si>
  <si>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</si>
  <si>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</si>
  <si>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</si>
  <si>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</si>
  <si>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</si>
  <si>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</si>
  <si>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</si>
  <si>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</si>
  <si>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</si>
  <si>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</si>
  <si>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</si>
  <si>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</si>
  <si>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</si>
  <si>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</si>
  <si>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</si>
  <si>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</si>
  <si>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</si>
  <si>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</si>
  <si>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</si>
  <si>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</si>
  <si>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</si>
  <si>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</si>
  <si>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</si>
  <si>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</si>
  <si>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</si>
  <si>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</si>
  <si>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</si>
  <si>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</si>
  <si>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</si>
  <si>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</si>
  <si>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</si>
  <si>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</si>
  <si>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</si>
  <si>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</si>
  <si>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</si>
  <si>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</si>
  <si>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</si>
  <si>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</si>
  <si>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</si>
  <si>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</si>
  <si>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</si>
  <si>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</si>
  <si>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</si>
  <si>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</si>
  <si>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</si>
  <si>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</si>
  <si>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</si>
  <si>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</si>
  <si>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</si>
  <si>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</si>
  <si>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</si>
  <si>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</si>
  <si>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</si>
  <si>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</si>
  <si>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</si>
  <si>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</si>
  <si>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</si>
  <si>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</si>
  <si>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</si>
  <si>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</si>
  <si>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</si>
  <si>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</si>
  <si>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</si>
  <si>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</si>
  <si>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</si>
  <si>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</si>
  <si>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</si>
  <si>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</si>
  <si>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</si>
  <si>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</si>
  <si>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</si>
  <si>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</si>
  <si>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</si>
  <si>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</si>
  <si>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</si>
  <si>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</si>
  <si>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</si>
  <si>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</si>
  <si>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</si>
  <si>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</si>
  <si>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</si>
  <si>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</si>
  <si>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</si>
  <si>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</si>
  <si>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</si>
  <si>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</si>
  <si>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</si>
  <si>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</si>
  <si>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</si>
  <si>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</si>
  <si>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</si>
  <si>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</si>
  <si>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</si>
  <si>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</si>
  <si>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</si>
  <si>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</si>
  <si>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</si>
  <si>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</si>
  <si>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</si>
  <si>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</si>
  <si>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</si>
  <si>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</si>
  <si>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</si>
  <si>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</si>
  <si>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</si>
  <si>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</si>
  <si>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</si>
  <si>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</si>
  <si>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</si>
  <si>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</si>
  <si>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</si>
  <si>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</si>
  <si>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</si>
  <si>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</si>
  <si>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</si>
  <si>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</si>
  <si>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</si>
  <si>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</si>
  <si>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</si>
  <si>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</si>
  <si>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</si>
  <si>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</si>
  <si>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</si>
  <si>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</si>
  <si>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</si>
  <si>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</si>
  <si>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</si>
  <si>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</si>
  <si>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</si>
  <si>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</si>
  <si>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</si>
  <si>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</si>
  <si>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</si>
  <si>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</si>
  <si>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</si>
  <si>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</si>
  <si>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</si>
  <si>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</si>
  <si>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</si>
  <si>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</si>
  <si>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</si>
  <si>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</si>
  <si>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</si>
  <si>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</si>
  <si>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</si>
  <si>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</si>
  <si>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</si>
  <si>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</si>
  <si>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</si>
  <si>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</si>
  <si>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</si>
  <si>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</si>
  <si>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</si>
  <si>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</si>
  <si>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</si>
  <si>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</si>
  <si>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</si>
  <si>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</si>
  <si>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</si>
  <si>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</si>
  <si>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</si>
  <si>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</si>
  <si>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</si>
  <si>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</si>
  <si>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</si>
  <si>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</si>
  <si>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</si>
  <si>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</si>
  <si>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</si>
  <si>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</si>
  <si>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</si>
  <si>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</si>
  <si>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</si>
  <si>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</si>
  <si>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</si>
  <si>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</si>
  <si>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</si>
  <si>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</si>
  <si>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</si>
  <si>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</si>
  <si>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</si>
  <si>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</si>
  <si>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</si>
  <si>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</si>
  <si>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</si>
  <si>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</si>
  <si>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</si>
  <si>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</si>
  <si>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</si>
  <si>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</si>
  <si>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</si>
  <si>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</si>
  <si>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</si>
  <si>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</si>
  <si>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</si>
  <si>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</si>
  <si>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</si>
  <si>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</si>
  <si>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</si>
  <si>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</si>
  <si>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</si>
  <si>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</si>
  <si>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</si>
  <si>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</si>
  <si>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</si>
  <si>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</si>
  <si>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</si>
  <si>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</si>
  <si>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</si>
  <si>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</si>
  <si>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</si>
  <si>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</si>
  <si>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</si>
  <si>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</si>
  <si>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</si>
  <si>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</si>
  <si>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</si>
  <si>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</si>
  <si>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</si>
  <si>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</si>
  <si>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</si>
  <si>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</si>
  <si>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</si>
  <si>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</si>
  <si>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</si>
  <si>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</si>
  <si>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</si>
  <si>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</si>
  <si>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</si>
  <si>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</si>
  <si>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</si>
  <si>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</si>
  <si>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</si>
  <si>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</si>
  <si>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</si>
  <si>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</si>
  <si>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</si>
  <si>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</si>
  <si>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</si>
  <si>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</si>
  <si>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</si>
  <si>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</si>
  <si>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</si>
  <si>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</si>
  <si>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</si>
  <si>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</si>
  <si>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</si>
  <si>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</si>
  <si>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</si>
  <si>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</si>
  <si>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</si>
  <si>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</si>
  <si>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</si>
  <si>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</si>
  <si>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</si>
  <si>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</si>
  <si>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</si>
  <si>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</si>
  <si>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</si>
  <si>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</si>
  <si>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</si>
  <si>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</si>
  <si>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</si>
  <si>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</si>
  <si>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</si>
  <si>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</si>
  <si>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</si>
  <si>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</si>
  <si>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</si>
  <si>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</si>
  <si>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</si>
  <si>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</si>
  <si>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</si>
  <si>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</si>
  <si>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</si>
  <si>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</si>
  <si>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</si>
  <si>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</si>
  <si>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</si>
  <si>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</si>
  <si>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</si>
  <si>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</si>
  <si>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</si>
  <si>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</si>
  <si>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</si>
  <si>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</si>
  <si>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</si>
  <si>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</si>
  <si>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</si>
  <si>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</si>
  <si>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</si>
  <si>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</si>
  <si>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</si>
  <si>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</si>
  <si>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</si>
  <si>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</si>
  <si>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</si>
  <si>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</si>
  <si>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</si>
  <si>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</si>
  <si>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</si>
  <si>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</si>
  <si>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</si>
  <si>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</si>
  <si>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</si>
  <si>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</si>
  <si>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</si>
  <si>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</si>
  <si>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</si>
  <si>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</si>
  <si>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</si>
  <si>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</si>
  <si>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</si>
  <si>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</si>
  <si>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</si>
  <si>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</si>
  <si>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</si>
  <si>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</si>
  <si>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</si>
  <si>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</si>
  <si>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</si>
  <si>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</si>
  <si>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</si>
  <si>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</si>
  <si>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</si>
  <si>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</si>
  <si>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</si>
  <si>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</si>
  <si>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</si>
  <si>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</si>
  <si>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</si>
  <si>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</si>
  <si>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</si>
  <si>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</si>
  <si>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</si>
  <si>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</si>
  <si>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</si>
  <si>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</si>
  <si>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</si>
  <si>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</si>
  <si>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</si>
  <si>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</si>
  <si>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</si>
  <si>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</si>
  <si>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</si>
  <si>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</si>
  <si>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</si>
  <si>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</si>
  <si>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</si>
  <si>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</si>
  <si>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</si>
  <si>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</si>
  <si>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</si>
  <si>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</si>
  <si>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</si>
  <si>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</si>
  <si>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</si>
  <si>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</si>
  <si>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</si>
  <si>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</si>
  <si>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</si>
  <si>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</si>
  <si>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</si>
  <si>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</si>
  <si>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</si>
  <si>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</si>
  <si>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</si>
  <si>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</si>
  <si>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</si>
  <si>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</si>
  <si>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</si>
  <si>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</si>
  <si>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</si>
  <si>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</si>
  <si>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</si>
  <si>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</si>
  <si>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</si>
  <si>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</si>
  <si>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</si>
  <si>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</si>
  <si>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</si>
  <si>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</si>
  <si>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</si>
  <si>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</si>
  <si>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</si>
  <si>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</si>
  <si>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</si>
  <si>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</si>
  <si>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</si>
  <si>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</si>
  <si>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</si>
  <si>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</si>
  <si>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</si>
  <si>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</si>
  <si>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</si>
  <si>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</si>
  <si>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</si>
  <si>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</si>
  <si>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</si>
  <si>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</si>
  <si>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</si>
  <si>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</si>
  <si>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</si>
  <si>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</si>
  <si>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</si>
  <si>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</si>
  <si>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</si>
  <si>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</si>
  <si>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</si>
  <si>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</si>
  <si>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</si>
  <si>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</si>
  <si>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</si>
  <si>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</si>
  <si>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</si>
  <si>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</si>
  <si>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</si>
  <si>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</si>
  <si>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</si>
  <si>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</si>
  <si>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</si>
  <si>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</si>
  <si>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</si>
  <si>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</si>
  <si>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</si>
  <si>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</si>
  <si>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</si>
  <si>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</si>
  <si>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</si>
  <si>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</si>
  <si>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</si>
  <si>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</si>
  <si>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</si>
  <si>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</si>
  <si>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</si>
  <si>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</si>
  <si>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</si>
  <si>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</si>
  <si>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</si>
  <si>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</si>
  <si>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</si>
  <si>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</si>
  <si>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</si>
  <si>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</si>
  <si>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</si>
  <si>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</si>
  <si>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</si>
  <si>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</si>
  <si>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</si>
  <si>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</si>
  <si>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</si>
  <si>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</si>
  <si>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</si>
  <si>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</si>
  <si>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</si>
  <si>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</si>
  <si>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</si>
  <si>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</si>
  <si>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</si>
  <si>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</si>
  <si>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</si>
  <si>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</si>
  <si>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</si>
  <si>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</si>
  <si>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</si>
  <si>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</si>
  <si>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</si>
  <si>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</si>
  <si>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</si>
  <si>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</si>
  <si>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</si>
  <si>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</si>
  <si>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</si>
  <si>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</si>
  <si>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</si>
  <si>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</si>
  <si>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</si>
  <si>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</si>
  <si>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</si>
  <si>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</si>
  <si>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</si>
  <si>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</si>
  <si>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</si>
  <si>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</si>
  <si>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</si>
  <si>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</si>
  <si>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</si>
  <si>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</si>
  <si>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</si>
  <si>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</si>
  <si>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</si>
  <si>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</si>
  <si>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</si>
  <si>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</si>
  <si>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</si>
  <si>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</si>
  <si>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</si>
  <si>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</si>
  <si>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</si>
  <si>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</si>
  <si>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</si>
  <si>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</si>
  <si>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</si>
  <si>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</si>
  <si>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</si>
  <si>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</si>
  <si>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</si>
  <si>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</si>
  <si>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</si>
  <si>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</si>
  <si>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</si>
  <si>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</si>
  <si>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</si>
  <si>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</si>
  <si>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</si>
  <si>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</si>
  <si>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</si>
  <si>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</si>
  <si>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</si>
  <si>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</si>
  <si>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</si>
  <si>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</si>
  <si>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</si>
  <si>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</si>
  <si>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</si>
  <si>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</si>
  <si>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</si>
  <si>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</si>
  <si>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</si>
  <si>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</si>
  <si>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</si>
  <si>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</si>
  <si>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</si>
  <si>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</si>
  <si>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</si>
  <si>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</si>
  <si>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</si>
  <si>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</si>
  <si>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</si>
  <si>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</si>
  <si>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</si>
  <si>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</si>
  <si>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</si>
  <si>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</si>
  <si>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</si>
  <si>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</si>
  <si>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</si>
  <si>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</si>
  <si>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</si>
  <si>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</si>
  <si>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</si>
  <si>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</si>
  <si>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</si>
  <si>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</si>
  <si>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</si>
  <si>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</si>
  <si>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</si>
  <si>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</si>
  <si>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</si>
  <si>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</si>
  <si>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</si>
  <si>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</si>
  <si>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</si>
  <si>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</si>
  <si>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</si>
  <si>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</si>
  <si>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</si>
  <si>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</si>
  <si>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</si>
  <si>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</si>
  <si>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</si>
  <si>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</si>
  <si>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</si>
  <si>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</si>
  <si>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</si>
  <si>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</si>
  <si>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</si>
  <si>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</si>
  <si>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</si>
  <si>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</si>
  <si>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</si>
  <si>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</si>
  <si>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</si>
  <si>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</si>
  <si>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</si>
  <si>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</si>
  <si>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</si>
  <si>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</si>
  <si>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</si>
  <si>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</si>
  <si>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</si>
  <si>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</si>
  <si>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</si>
  <si>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</si>
  <si>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</si>
  <si>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</si>
  <si>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</si>
  <si>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</si>
  <si>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</si>
  <si>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</si>
  <si>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</si>
  <si>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</si>
  <si>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</si>
  <si>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</si>
  <si>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</si>
  <si>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</si>
  <si>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</si>
  <si>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</si>
  <si>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</si>
  <si>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</si>
  <si>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</si>
  <si>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</si>
  <si>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</si>
  <si>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</si>
  <si>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</si>
  <si>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</si>
  <si>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</si>
  <si>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</si>
  <si>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</si>
  <si>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</si>
  <si>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</si>
  <si>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</si>
  <si>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</si>
  <si>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</si>
  <si>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</si>
  <si>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</si>
  <si>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</si>
  <si>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</si>
  <si>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</si>
  <si>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</si>
  <si>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</si>
  <si>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</si>
  <si>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</si>
  <si>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</si>
  <si>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</si>
  <si>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</si>
  <si>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</si>
  <si>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</si>
  <si>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</si>
  <si>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</si>
  <si>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</si>
  <si>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</si>
  <si>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</si>
  <si>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</si>
  <si>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</si>
  <si>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</si>
  <si>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</si>
  <si>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</si>
  <si>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</si>
  <si>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</si>
  <si>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</si>
  <si>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</si>
  <si>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</si>
  <si>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</si>
  <si>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</si>
  <si>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</si>
  <si>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</si>
  <si>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</si>
  <si>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</si>
  <si>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</si>
  <si>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</si>
  <si>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</si>
  <si>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</si>
  <si>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</si>
  <si>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</si>
  <si>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</si>
  <si>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</si>
  <si>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</si>
  <si>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</si>
  <si>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</si>
  <si>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</si>
  <si>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</si>
  <si>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</si>
  <si>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</si>
  <si>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</si>
  <si>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</si>
  <si>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</si>
  <si>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</si>
  <si>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</si>
  <si>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</si>
  <si>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</si>
  <si>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</si>
  <si>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</si>
  <si>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</si>
  <si>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</si>
  <si>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</si>
  <si>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</si>
  <si>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</si>
  <si>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</si>
  <si>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</si>
  <si>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</si>
  <si>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</si>
  <si>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</si>
  <si>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</si>
  <si>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</si>
  <si>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</si>
  <si>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</si>
  <si>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</si>
  <si>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</si>
  <si>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</si>
  <si>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</si>
  <si>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</si>
  <si>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</si>
  <si>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</si>
  <si>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</si>
  <si>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</si>
  <si>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</si>
  <si>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</si>
  <si>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</si>
  <si>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</si>
  <si>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</si>
  <si>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</si>
  <si>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</si>
  <si>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</si>
  <si>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</si>
  <si>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</si>
  <si>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</si>
  <si>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</si>
  <si>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</si>
  <si>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</si>
  <si>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</si>
  <si>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</si>
  <si>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</si>
  <si>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</si>
  <si>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</si>
  <si>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</si>
  <si>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</si>
  <si>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</si>
  <si>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</si>
  <si>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</si>
  <si>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</si>
  <si>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</si>
  <si>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</si>
  <si>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</si>
  <si>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</si>
  <si>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</si>
  <si>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</si>
  <si>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</si>
  <si>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</si>
  <si>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</si>
  <si>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</si>
  <si>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</si>
  <si>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</si>
  <si>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</si>
  <si>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</si>
  <si>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</si>
  <si>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</si>
  <si>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</si>
  <si>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</si>
  <si>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</si>
  <si>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</si>
  <si>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</si>
  <si>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</si>
  <si>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</si>
  <si>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</si>
  <si>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</si>
  <si>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</si>
  <si>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</si>
  <si>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</si>
  <si>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</si>
  <si>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</si>
  <si>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</si>
  <si>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</si>
  <si>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</si>
  <si>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</si>
  <si>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</si>
  <si>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</si>
  <si>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</si>
  <si>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</si>
  <si>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</si>
  <si>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</si>
  <si>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</si>
  <si>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</si>
  <si>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</si>
  <si>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</si>
  <si>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</si>
  <si>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</si>
  <si>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</si>
  <si>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</si>
  <si>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</si>
  <si>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</si>
  <si>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</si>
  <si>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</si>
  <si>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</si>
  <si>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</si>
  <si>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</si>
  <si>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</si>
  <si>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</si>
  <si>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</si>
  <si>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</si>
  <si>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</si>
  <si>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</si>
  <si>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</si>
  <si>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</si>
  <si>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</si>
  <si>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</si>
  <si>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</si>
  <si>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</si>
  <si>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</si>
  <si>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</si>
  <si>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</si>
  <si>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</si>
  <si>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</si>
  <si>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</si>
  <si>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</si>
  <si>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</si>
  <si>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</si>
  <si>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</si>
  <si>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</si>
  <si>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</si>
  <si>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</si>
  <si>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</si>
  <si>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</si>
  <si>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</si>
  <si>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</si>
  <si>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</si>
  <si>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</si>
  <si>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</si>
  <si>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</si>
  <si>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</si>
  <si>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</si>
  <si>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</si>
  <si>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</si>
  <si>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</si>
  <si>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</si>
  <si>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</si>
  <si>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</si>
  <si>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</si>
  <si>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</si>
  <si>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</si>
  <si>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</si>
  <si>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</si>
  <si>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</si>
  <si>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</si>
  <si>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</si>
  <si>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</si>
  <si>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</si>
  <si>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</si>
  <si>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</si>
  <si>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</si>
  <si>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</si>
  <si>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</si>
  <si>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</si>
  <si>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</si>
  <si>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</si>
  <si>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</si>
  <si>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</si>
  <si>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</si>
  <si>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</si>
  <si>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</si>
  <si>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</si>
  <si>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</si>
  <si>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</si>
  <si>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</si>
  <si>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</si>
  <si>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</si>
  <si>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</si>
  <si>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</si>
  <si>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</si>
  <si>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</si>
  <si>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</si>
  <si>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</si>
  <si>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</si>
  <si>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</si>
  <si>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</si>
  <si>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</si>
  <si>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</si>
  <si>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</si>
  <si>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</si>
  <si>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</si>
  <si>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</si>
  <si>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</si>
  <si>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</si>
  <si>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</si>
  <si>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</si>
  <si>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</si>
  <si>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</si>
  <si>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</si>
  <si>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</si>
  <si>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</si>
  <si>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</si>
  <si>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</si>
  <si>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</si>
  <si>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</si>
  <si>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</si>
  <si>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</si>
  <si>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</si>
  <si>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</si>
  <si>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</si>
  <si>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</si>
  <si>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</si>
  <si>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</si>
  <si>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</si>
  <si>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</si>
  <si>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</si>
  <si>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</si>
  <si>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</si>
  <si>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</si>
  <si>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</si>
  <si>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</si>
  <si>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</si>
  <si>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</si>
  <si>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</si>
  <si>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</si>
  <si>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</si>
  <si>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</si>
  <si>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</si>
  <si>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</si>
  <si>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</si>
  <si>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</si>
  <si>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</si>
  <si>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</si>
  <si>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</si>
  <si>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</si>
  <si>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</si>
  <si>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</si>
  <si>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</si>
  <si>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</si>
  <si>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</si>
  <si>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</si>
  <si>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</si>
  <si>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</si>
  <si>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</si>
  <si>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</si>
  <si>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</si>
  <si>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</si>
  <si>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</si>
  <si>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</si>
  <si>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</si>
  <si>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</si>
  <si>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</si>
  <si>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</si>
  <si>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</si>
  <si>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</si>
  <si>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</si>
  <si>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</si>
  <si>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</si>
  <si>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</si>
  <si>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</si>
  <si>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</si>
  <si>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</si>
  <si>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</si>
  <si>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</si>
  <si>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</si>
  <si>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</si>
  <si>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</si>
  <si>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</si>
  <si>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</si>
  <si>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</si>
  <si>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</si>
  <si>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</si>
  <si>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</si>
  <si>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</si>
  <si>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</si>
  <si>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</si>
  <si>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</si>
  <si>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</si>
  <si>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</si>
  <si>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</si>
  <si>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</si>
  <si>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</si>
  <si>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</si>
  <si>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</si>
  <si>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</si>
  <si>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</si>
  <si>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</si>
  <si>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</si>
  <si>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</si>
  <si>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</si>
  <si>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</si>
  <si>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</si>
  <si>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</si>
  <si>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</si>
  <si>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</si>
  <si>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</si>
  <si>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</si>
  <si>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</si>
  <si>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</si>
  <si>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</si>
  <si>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</si>
  <si>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</si>
  <si>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</si>
  <si>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</si>
  <si>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</si>
  <si>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</si>
  <si>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</si>
  <si>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</si>
  <si>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</si>
  <si>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</si>
  <si>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</si>
  <si>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</si>
  <si>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</si>
  <si>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</si>
  <si>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</si>
  <si>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</si>
  <si>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</si>
  <si>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</si>
  <si>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</si>
  <si>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</si>
  <si>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</si>
  <si>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</si>
  <si>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</si>
  <si>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</si>
  <si>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</si>
  <si>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</si>
  <si>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</si>
  <si>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</si>
  <si>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</si>
  <si>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</si>
  <si>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</si>
  <si>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</si>
  <si>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</si>
  <si>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</si>
  <si>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</si>
  <si>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</si>
  <si>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</si>
  <si>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</si>
  <si>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</si>
  <si>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</si>
  <si>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</si>
  <si>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</si>
  <si>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</si>
  <si>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</si>
  <si>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</si>
  <si>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</si>
  <si>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</si>
  <si>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</si>
  <si>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</si>
  <si>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</si>
  <si>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</si>
  <si>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</si>
  <si>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</si>
  <si>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</si>
  <si>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</si>
  <si>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</si>
  <si>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</si>
  <si>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</si>
  <si>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</si>
  <si>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</si>
  <si>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</si>
  <si>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</si>
  <si>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</si>
  <si>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</si>
  <si>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</si>
  <si>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</si>
  <si>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</si>
  <si>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</si>
  <si>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</si>
  <si>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</si>
  <si>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</si>
  <si>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</si>
  <si>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</si>
  <si>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</si>
  <si>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</si>
  <si>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</si>
  <si>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</si>
  <si>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</si>
  <si>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</si>
  <si>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</si>
  <si>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</si>
  <si>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</si>
  <si>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</si>
  <si>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</si>
  <si>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</si>
  <si>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</si>
  <si>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</si>
  <si>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</si>
  <si>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</si>
  <si>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</si>
  <si>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</si>
  <si>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</si>
  <si>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</si>
  <si>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</si>
  <si>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</si>
  <si>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</si>
  <si>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</si>
  <si>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</si>
  <si>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</si>
  <si>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</si>
  <si>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</si>
  <si>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</si>
  <si>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</si>
  <si>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</si>
  <si>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</si>
  <si>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</si>
  <si>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</si>
  <si>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</si>
  <si>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</si>
  <si>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</si>
  <si>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</si>
  <si>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</si>
  <si>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</si>
  <si>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</si>
  <si>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</si>
  <si>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</si>
  <si>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</si>
  <si>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</si>
  <si>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</si>
  <si>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</si>
  <si>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</si>
  <si>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</si>
  <si>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</si>
  <si>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</si>
  <si>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</si>
  <si>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</si>
  <si>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</si>
  <si>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</si>
  <si>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</si>
  <si>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</si>
  <si>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</si>
  <si>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</si>
  <si>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</si>
  <si>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</si>
  <si>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</si>
  <si>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</si>
  <si>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</si>
  <si>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</si>
  <si>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</si>
  <si>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</si>
  <si>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</si>
  <si>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</si>
  <si>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</si>
  <si>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</si>
  <si>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</si>
  <si>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</si>
  <si>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</si>
  <si>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</si>
  <si>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</si>
  <si>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</si>
  <si>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</si>
  <si>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</si>
  <si>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</si>
  <si>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</si>
  <si>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</si>
  <si>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</si>
  <si>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</si>
  <si>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</si>
  <si>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</si>
  <si>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</si>
  <si>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</si>
  <si>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</si>
  <si>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</si>
  <si>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</si>
  <si>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</si>
  <si>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</si>
  <si>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</si>
  <si>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</si>
  <si>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</si>
  <si>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</si>
  <si>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</si>
  <si>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</si>
  <si>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</si>
  <si>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</si>
  <si>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</si>
  <si>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</si>
  <si>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</si>
  <si>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</si>
  <si>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</si>
  <si>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</si>
  <si>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</si>
  <si>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</si>
  <si>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</si>
  <si>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</si>
  <si>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</si>
  <si>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</si>
  <si>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</si>
  <si>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</si>
  <si>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</si>
  <si>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</si>
  <si>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</si>
  <si>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</si>
  <si>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</si>
  <si>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</si>
  <si>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</si>
  <si>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</si>
  <si>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</si>
  <si>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</si>
  <si>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</si>
  <si>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</si>
  <si>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</si>
  <si>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</si>
  <si>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</si>
  <si>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</si>
  <si>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</si>
  <si>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</si>
  <si>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</si>
  <si>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</si>
  <si>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</si>
  <si>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</si>
  <si>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</si>
  <si>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</si>
  <si>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</si>
  <si>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</si>
  <si>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</si>
  <si>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</si>
  <si>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</si>
  <si>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</si>
  <si>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</si>
  <si>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</si>
  <si>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</si>
  <si>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</si>
  <si>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</si>
  <si>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</si>
  <si>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</si>
  <si>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</si>
  <si>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</si>
  <si>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</si>
  <si>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</si>
  <si>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</si>
  <si>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</si>
  <si>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</si>
  <si>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</si>
  <si>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</si>
  <si>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</si>
  <si>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</si>
  <si>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</si>
  <si>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</si>
  <si>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</si>
  <si>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</si>
  <si>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</si>
  <si>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</si>
  <si>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</si>
  <si>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</si>
  <si>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</si>
  <si>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</si>
  <si>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</si>
  <si>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</si>
  <si>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</si>
  <si>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</si>
  <si>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</si>
  <si>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</si>
  <si>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</si>
  <si>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</si>
  <si>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</si>
  <si>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</si>
  <si>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</si>
  <si>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</si>
  <si>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</si>
  <si>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</si>
  <si>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</si>
  <si>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</si>
  <si>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</si>
  <si>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</si>
  <si>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</si>
  <si>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</si>
  <si>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</si>
  <si>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</si>
  <si>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</si>
  <si>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</si>
  <si>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</si>
  <si>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</si>
  <si>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</si>
  <si>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</si>
  <si>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</si>
  <si>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</si>
  <si>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</si>
  <si>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</si>
  <si>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</si>
  <si>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</si>
  <si>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</si>
  <si>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</si>
  <si>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</si>
  <si>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</si>
  <si>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</si>
  <si>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</si>
  <si>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</si>
  <si>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</si>
  <si>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</si>
  <si>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</si>
  <si>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</si>
  <si>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</si>
  <si>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</si>
  <si>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</si>
  <si>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</si>
  <si>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</si>
  <si>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</si>
  <si>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</si>
  <si>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</si>
  <si>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</si>
  <si>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</si>
  <si>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</si>
  <si>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</si>
  <si>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</si>
  <si>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</si>
  <si>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</si>
  <si>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</si>
  <si>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</si>
  <si>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</si>
  <si>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</si>
  <si>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</si>
  <si>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</si>
  <si>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</si>
  <si>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</si>
  <si>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</si>
  <si>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</si>
  <si>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</si>
  <si>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</si>
  <si>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</si>
  <si>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</si>
  <si>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</si>
  <si>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</si>
  <si>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</si>
  <si>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</si>
  <si>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</si>
  <si>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</si>
  <si>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</si>
  <si>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</si>
  <si>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</si>
  <si>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</si>
  <si>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</si>
  <si>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</si>
  <si>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</si>
  <si>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</si>
  <si>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</si>
  <si>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</si>
  <si>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</si>
  <si>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</si>
  <si>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</si>
  <si>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</si>
  <si>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</si>
  <si>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</si>
  <si>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</si>
  <si>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</si>
  <si>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</si>
  <si>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</si>
  <si>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</si>
  <si>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</si>
  <si>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</si>
  <si>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</si>
  <si>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</si>
  <si>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</si>
  <si>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</si>
  <si>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</si>
  <si>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</si>
  <si>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</si>
  <si>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</si>
  <si>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</si>
  <si>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</si>
  <si>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</si>
  <si>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</si>
  <si>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</si>
  <si>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</si>
  <si>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</si>
  <si>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</si>
  <si>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</si>
  <si>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</si>
  <si>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</si>
  <si>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</si>
  <si>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</si>
  <si>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</si>
  <si>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</si>
  <si>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</si>
  <si>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</si>
  <si>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</si>
  <si>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</si>
  <si>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</si>
  <si>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</si>
  <si>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</si>
  <si>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</si>
  <si>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</si>
  <si>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</si>
  <si>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</si>
  <si>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</si>
  <si>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</si>
  <si>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</si>
  <si>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</si>
  <si>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</si>
  <si>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</si>
  <si>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</si>
  <si>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</si>
  <si>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</si>
  <si>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</si>
  <si>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</si>
  <si>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</si>
  <si>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</si>
  <si>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</si>
  <si>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</si>
  <si>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</si>
  <si>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</si>
  <si>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</si>
  <si>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</si>
  <si>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</si>
  <si>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</si>
  <si>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</si>
  <si>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</si>
  <si>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</si>
  <si>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</si>
  <si>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</si>
  <si>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</si>
  <si>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</si>
  <si>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</si>
  <si>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</si>
  <si>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</si>
  <si>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</si>
  <si>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</si>
  <si>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</si>
  <si>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</si>
  <si>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</si>
  <si>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</si>
  <si>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</si>
  <si>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</si>
  <si>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</si>
  <si>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</si>
  <si>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</si>
  <si>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</si>
  <si>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</si>
  <si>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</si>
  <si>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</si>
  <si>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</si>
  <si>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</si>
  <si>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</si>
  <si>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</si>
  <si>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</si>
  <si>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</si>
  <si>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</si>
  <si>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</si>
  <si>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</si>
  <si>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</si>
  <si>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</si>
  <si>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</si>
  <si>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</si>
  <si>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</si>
  <si>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</si>
  <si>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</si>
  <si>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</si>
  <si>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</si>
  <si>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</si>
  <si>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</si>
  <si>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</si>
  <si>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</si>
  <si>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</si>
  <si>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</si>
  <si>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</si>
  <si>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</si>
  <si>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</si>
  <si>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</si>
  <si>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</si>
  <si>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</si>
  <si>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</si>
  <si>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</si>
  <si>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</si>
  <si>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</si>
  <si>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</si>
  <si>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</si>
  <si>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</si>
  <si>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</si>
  <si>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</si>
  <si>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</si>
  <si>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</si>
  <si>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</si>
  <si>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</si>
  <si>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</si>
  <si>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</si>
  <si>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</si>
  <si>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</si>
  <si>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</si>
  <si>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</si>
  <si>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</si>
  <si>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</si>
  <si>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</si>
  <si>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</si>
  <si>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</si>
  <si>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</si>
  <si>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</si>
  <si>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</si>
  <si>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</si>
  <si>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</si>
  <si>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</si>
  <si>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</si>
  <si>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</si>
  <si>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</si>
  <si>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</si>
  <si>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</si>
  <si>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</si>
  <si>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</si>
  <si>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</si>
  <si>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</si>
  <si>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</si>
  <si>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</si>
  <si>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</si>
  <si>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</si>
  <si>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</si>
  <si>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</si>
  <si>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</si>
  <si>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</si>
  <si>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</si>
  <si>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</si>
  <si>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</si>
  <si>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</si>
  <si>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</si>
  <si>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</si>
  <si>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</si>
  <si>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</si>
  <si>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</si>
  <si>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</si>
  <si>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</si>
  <si>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</si>
  <si>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</si>
  <si>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</si>
  <si>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</si>
  <si>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</si>
  <si>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</si>
  <si>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</si>
  <si>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</si>
  <si>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</si>
  <si>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</si>
  <si>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</si>
  <si>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</si>
  <si>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</si>
  <si>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</si>
  <si>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</si>
  <si>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</si>
  <si>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</si>
  <si>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</si>
  <si>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</si>
  <si>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</si>
  <si>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</si>
  <si>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</si>
  <si>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</si>
  <si>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</si>
  <si>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</si>
  <si>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</si>
  <si>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</si>
  <si>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</si>
  <si>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</si>
  <si>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</si>
  <si>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</si>
  <si>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</si>
  <si>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</si>
  <si>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</si>
  <si>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</si>
  <si>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</si>
  <si>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</si>
  <si>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</si>
  <si>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</si>
  <si>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</si>
  <si>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</si>
  <si>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</si>
  <si>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</si>
  <si>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</si>
  <si>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</si>
  <si>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</si>
  <si>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</si>
  <si>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</si>
  <si>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</si>
  <si>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</si>
  <si>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</si>
  <si>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</si>
  <si>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</si>
  <si>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</si>
  <si>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</si>
  <si>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</si>
  <si>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</si>
  <si>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</si>
  <si>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</si>
  <si>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</si>
  <si>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</si>
  <si>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</si>
  <si>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</si>
  <si>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</si>
  <si>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</si>
  <si>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</si>
  <si>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</si>
  <si>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</si>
  <si>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</si>
  <si>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</si>
  <si>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</si>
  <si>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</si>
  <si>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</si>
  <si>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</si>
  <si>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</si>
  <si>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</si>
  <si>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</si>
  <si>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</si>
  <si>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</si>
  <si>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</si>
  <si>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</si>
  <si>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</si>
  <si>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</si>
  <si>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</si>
  <si>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</si>
  <si>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</si>
  <si>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</si>
  <si>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</si>
  <si>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</si>
  <si>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</si>
  <si>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</si>
  <si>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</si>
  <si>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</si>
  <si>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</si>
  <si>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</si>
  <si>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</si>
  <si>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</si>
  <si>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</si>
  <si>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</si>
  <si>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</si>
  <si>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</si>
  <si>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</si>
  <si>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</si>
  <si>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</si>
  <si>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</si>
  <si>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</si>
  <si>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</si>
  <si>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</si>
  <si>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</si>
  <si>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</si>
  <si>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</si>
  <si>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</si>
  <si>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</si>
  <si>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</si>
  <si>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</si>
  <si>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</si>
  <si>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</si>
  <si>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</si>
  <si>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</si>
  <si>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</si>
  <si>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</si>
  <si>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</si>
  <si>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</si>
  <si>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</si>
  <si>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</si>
  <si>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</si>
  <si>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</si>
  <si>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</si>
  <si>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</si>
  <si>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</si>
  <si>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</si>
  <si>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</si>
  <si>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</si>
  <si>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</si>
  <si>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</si>
  <si>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</si>
  <si>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</si>
  <si>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</si>
  <si>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</si>
  <si>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</si>
  <si>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</si>
  <si>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</si>
  <si>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</si>
  <si>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</si>
  <si>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</si>
  <si>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</si>
  <si>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</si>
  <si>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</si>
  <si>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</si>
  <si>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</si>
  <si>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</si>
  <si>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</si>
  <si>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</si>
  <si>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</si>
  <si>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</si>
  <si>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</si>
  <si>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</si>
  <si>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</si>
  <si>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</si>
  <si>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</si>
  <si>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</si>
  <si>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</si>
  <si>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</si>
  <si>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</si>
  <si>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</si>
  <si>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</si>
  <si>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</si>
  <si>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</si>
  <si>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</si>
  <si>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</si>
  <si>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</si>
  <si>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</si>
  <si>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</si>
  <si>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</si>
  <si>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</si>
  <si>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</si>
  <si>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</si>
  <si>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</si>
  <si>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</si>
  <si>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</si>
  <si>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</si>
  <si>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</si>
  <si>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</si>
  <si>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</si>
  <si>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</si>
  <si>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</si>
  <si>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</si>
  <si>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</si>
  <si>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</si>
  <si>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</si>
  <si>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</si>
  <si>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</si>
  <si>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</si>
  <si>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</si>
  <si>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</si>
  <si>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</si>
  <si>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</si>
  <si>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</si>
  <si>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</si>
  <si>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</si>
  <si>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</si>
  <si>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</si>
  <si>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</si>
  <si>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</si>
  <si>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</si>
  <si>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</si>
  <si>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</si>
  <si>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</si>
  <si>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</si>
  <si>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</si>
  <si>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</si>
  <si>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</si>
  <si>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</si>
  <si>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</si>
  <si>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</si>
  <si>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</si>
  <si>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</si>
  <si>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</si>
  <si>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</si>
  <si>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</si>
  <si>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</si>
  <si>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</si>
  <si>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</si>
  <si>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</si>
  <si>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</si>
  <si>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</si>
  <si>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</si>
  <si>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</si>
  <si>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</si>
  <si>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</si>
  <si>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</si>
  <si>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</si>
  <si>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</si>
  <si>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</si>
  <si>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</si>
  <si>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</si>
  <si>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</si>
  <si>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</si>
  <si>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</si>
  <si>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</si>
  <si>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</si>
  <si>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</si>
  <si>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</si>
  <si>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</si>
  <si>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</si>
  <si>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</si>
  <si>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</si>
  <si>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</si>
  <si>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</si>
  <si>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</si>
  <si>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</si>
  <si>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</si>
  <si>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</si>
  <si>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</si>
  <si>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</si>
  <si>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</si>
  <si>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</si>
  <si>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</si>
  <si>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</si>
  <si>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</si>
  <si>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</si>
  <si>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</si>
  <si>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</si>
  <si>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</si>
  <si>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</si>
  <si>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</si>
  <si>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</si>
  <si>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</si>
  <si>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</si>
  <si>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</si>
  <si>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</si>
  <si>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</si>
  <si>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</si>
  <si>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</si>
  <si>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</si>
  <si>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</si>
  <si>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</si>
  <si>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</si>
  <si>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</si>
  <si>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</si>
  <si>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</si>
  <si>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</si>
  <si>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</si>
  <si>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</si>
  <si>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</si>
  <si>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</si>
  <si>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</si>
  <si>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</si>
  <si>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</si>
  <si>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</si>
  <si>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</si>
  <si>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</si>
  <si>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</si>
  <si>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</si>
  <si>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</si>
  <si>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</si>
  <si>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</si>
  <si>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</si>
  <si>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</si>
  <si>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</si>
  <si>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</si>
  <si>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</si>
  <si>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</si>
  <si>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</si>
  <si>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</si>
  <si>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</si>
  <si>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</si>
  <si>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</si>
  <si>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</si>
  <si>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</si>
  <si>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</si>
  <si>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</si>
  <si>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</si>
  <si>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</si>
  <si>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</si>
  <si>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</si>
  <si>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</si>
  <si>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</si>
  <si>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</si>
  <si>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</si>
  <si>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</si>
  <si>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</si>
  <si>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</si>
  <si>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</si>
  <si>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</si>
  <si>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</si>
  <si>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</si>
  <si>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</si>
  <si>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</si>
  <si>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</si>
  <si>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</si>
  <si>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</si>
  <si>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</si>
  <si>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</si>
  <si>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</si>
  <si>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</si>
  <si>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</si>
  <si>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</si>
  <si>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</si>
  <si>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</si>
  <si>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</si>
  <si>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</si>
  <si>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</si>
  <si>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</si>
  <si>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</si>
  <si>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</si>
  <si>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</si>
  <si>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</si>
  <si>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</si>
  <si>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</si>
  <si>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</si>
  <si>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</si>
  <si>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</si>
  <si>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</si>
  <si>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</si>
  <si>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</si>
  <si>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</si>
  <si>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</si>
  <si>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</si>
  <si>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</si>
  <si>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</si>
  <si>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</si>
  <si>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</si>
  <si>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</si>
  <si>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</si>
  <si>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</si>
  <si>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</si>
  <si>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</si>
  <si>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</si>
  <si>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</si>
  <si>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</si>
  <si>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</si>
  <si>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</si>
  <si>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</si>
  <si>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</si>
  <si>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</si>
  <si>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</si>
  <si>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</si>
  <si>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</si>
  <si>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</si>
  <si>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</si>
  <si>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</si>
  <si>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</si>
  <si>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</si>
  <si>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</si>
  <si>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</si>
  <si>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</si>
  <si>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</si>
  <si>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</si>
  <si>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</si>
  <si>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</si>
  <si>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</si>
  <si>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</si>
  <si>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</si>
  <si>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</si>
  <si>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</si>
  <si>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</si>
  <si>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</si>
  <si>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</si>
  <si>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</si>
  <si>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</si>
  <si>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</si>
  <si>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</si>
  <si>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</si>
  <si>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</si>
  <si>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</si>
  <si>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</si>
  <si>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</si>
  <si>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</si>
  <si>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</si>
  <si>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</si>
  <si>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</si>
  <si>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</si>
  <si>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</si>
  <si>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</si>
  <si>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</si>
  <si>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</si>
  <si>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</si>
  <si>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</si>
  <si>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</si>
  <si>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</si>
  <si>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</si>
  <si>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</si>
  <si>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</si>
  <si>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</si>
  <si>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</si>
  <si>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</si>
  <si>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</si>
  <si>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</si>
  <si>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</si>
  <si>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</si>
  <si>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</si>
  <si>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</si>
  <si>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</si>
  <si>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</si>
  <si>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</si>
  <si>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</si>
  <si>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</si>
  <si>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</si>
  <si>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</si>
  <si>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</si>
  <si>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</si>
  <si>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</si>
  <si>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</si>
  <si>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</si>
  <si>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</si>
  <si>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</si>
  <si>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</si>
  <si>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</si>
  <si>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</si>
  <si>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</si>
  <si>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</si>
  <si>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</si>
  <si>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</si>
  <si>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</si>
  <si>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</si>
  <si>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</si>
  <si>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</si>
  <si>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</si>
  <si>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</si>
  <si>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</si>
  <si>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</si>
  <si>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</si>
  <si>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</si>
  <si>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</si>
  <si>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</si>
  <si>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</si>
  <si>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</si>
  <si>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</si>
  <si>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</si>
  <si>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</si>
  <si>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</si>
  <si>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</si>
  <si>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</si>
  <si>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</si>
  <si>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</si>
  <si>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</si>
  <si>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</si>
  <si>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</si>
  <si>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</si>
  <si>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</si>
  <si>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</si>
  <si>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</si>
  <si>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</si>
  <si>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</si>
  <si>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</si>
  <si>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</si>
  <si>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</si>
  <si>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</si>
  <si>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</si>
  <si>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</si>
  <si>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</si>
  <si>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</si>
  <si>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</si>
  <si>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</si>
  <si>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</si>
  <si>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</si>
  <si>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</si>
  <si>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</si>
  <si>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</si>
  <si>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</si>
  <si>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</si>
  <si>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</si>
  <si>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</si>
  <si>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</si>
  <si>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</si>
  <si>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</si>
  <si>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</si>
  <si>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</si>
  <si>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</si>
  <si>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</si>
  <si>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</si>
  <si>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</si>
  <si>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</si>
  <si>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</si>
  <si>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</si>
  <si>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</si>
  <si>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</si>
  <si>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</si>
  <si>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</si>
  <si>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</si>
  <si>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</si>
  <si>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</si>
  <si>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</si>
  <si>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</si>
  <si>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</si>
  <si>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</si>
  <si>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</si>
  <si>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</si>
  <si>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</si>
  <si>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</si>
  <si>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</si>
  <si>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</si>
  <si>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</si>
  <si>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</si>
  <si>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</si>
  <si>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</si>
  <si>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</si>
  <si>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</si>
  <si>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</si>
  <si>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</si>
  <si>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</si>
  <si>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</si>
  <si>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</si>
  <si>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</si>
  <si>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</si>
  <si>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</si>
  <si>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</si>
  <si>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</si>
  <si>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</si>
  <si>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</si>
  <si>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</si>
  <si>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</si>
  <si>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</si>
  <si>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</si>
  <si>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</si>
  <si>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</si>
  <si>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</si>
  <si>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</si>
  <si>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</si>
  <si>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</si>
  <si>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</si>
  <si>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</si>
  <si>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</si>
  <si>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</si>
  <si>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</si>
  <si>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</si>
  <si>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</si>
  <si>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</si>
  <si>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</si>
  <si>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</si>
  <si>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</si>
  <si>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</si>
  <si>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</si>
  <si>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</si>
  <si>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</si>
  <si>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</si>
  <si>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</si>
  <si>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</si>
  <si>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</si>
  <si>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</si>
  <si>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</si>
  <si>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</si>
  <si>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</si>
  <si>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</si>
  <si>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</si>
  <si>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</si>
  <si>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</si>
  <si>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</si>
  <si>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</si>
  <si>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</si>
  <si>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</si>
  <si>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</si>
  <si>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</si>
  <si>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</si>
  <si>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</si>
  <si>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</si>
  <si>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</si>
  <si>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</si>
  <si>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</si>
  <si>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</si>
  <si>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</si>
  <si>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</si>
  <si>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</si>
  <si>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</si>
  <si>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</si>
  <si>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</si>
  <si>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</si>
  <si>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</si>
  <si>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</si>
  <si>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</si>
  <si>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</si>
  <si>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</si>
  <si>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</si>
  <si>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</si>
  <si>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</si>
  <si>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</si>
  <si>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</si>
  <si>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</si>
  <si>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</si>
  <si>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</si>
  <si>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</si>
  <si>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</si>
  <si>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</si>
  <si>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</si>
  <si>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</si>
  <si>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</si>
  <si>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</si>
  <si>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</si>
  <si>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</si>
  <si>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</si>
  <si>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</si>
  <si>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</si>
  <si>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</si>
  <si>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</si>
  <si>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</si>
  <si>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</si>
  <si>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</si>
  <si>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</si>
  <si>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</si>
  <si>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</si>
  <si>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</si>
  <si>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</si>
  <si>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</si>
  <si>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</si>
  <si>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</si>
  <si>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</si>
  <si>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</si>
  <si>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</si>
  <si>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</si>
  <si>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</si>
  <si>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</si>
  <si>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</si>
  <si>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</si>
  <si>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</si>
  <si>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</si>
  <si>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</si>
  <si>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</si>
  <si>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</si>
  <si>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</si>
  <si>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</si>
  <si>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</si>
  <si>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</si>
  <si>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</si>
  <si>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</si>
  <si>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</si>
  <si>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</si>
  <si>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</si>
  <si>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</si>
  <si>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</si>
  <si>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</si>
  <si>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</si>
  <si>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</si>
  <si>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</si>
  <si>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</si>
  <si>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</si>
  <si>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</si>
  <si>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</si>
  <si>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</si>
  <si>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</si>
  <si>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</si>
  <si>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</si>
  <si>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</si>
  <si>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</si>
  <si>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</si>
  <si>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</si>
  <si>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</si>
  <si>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</si>
  <si>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</si>
  <si>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</si>
  <si>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</si>
  <si>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</si>
  <si>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</si>
  <si>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</si>
  <si>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</si>
  <si>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</si>
  <si>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</si>
  <si>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</si>
  <si>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</si>
  <si>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</si>
  <si>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</si>
  <si>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</si>
  <si>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</si>
  <si>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</si>
  <si>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</si>
  <si>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</si>
  <si>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</si>
  <si>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</si>
  <si>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</si>
  <si>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</si>
  <si>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</si>
  <si>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</si>
  <si>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</si>
  <si>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</si>
  <si>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</si>
  <si>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</si>
  <si>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</si>
  <si>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</si>
  <si>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</si>
  <si>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</si>
  <si>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</si>
  <si>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</si>
  <si>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</si>
  <si>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</si>
  <si>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</si>
  <si>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</si>
  <si>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</si>
  <si>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</si>
  <si>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</si>
  <si>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</si>
  <si>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</si>
  <si>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</si>
  <si>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</si>
  <si>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</si>
  <si>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</si>
  <si>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</si>
  <si>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</si>
  <si>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</si>
  <si>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</si>
  <si>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</si>
  <si>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</si>
  <si>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</si>
  <si>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</si>
  <si>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</si>
  <si>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</si>
  <si>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</si>
  <si>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</si>
  <si>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</si>
  <si>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</si>
  <si>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</si>
  <si>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</si>
  <si>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</si>
  <si>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</si>
  <si>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</si>
  <si>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</si>
  <si>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</si>
  <si>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</si>
  <si>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</si>
  <si>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</si>
  <si>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</si>
  <si>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</si>
  <si>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</si>
  <si>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</si>
  <si>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</si>
  <si>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</si>
  <si>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</si>
  <si>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</si>
  <si>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</si>
  <si>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</si>
  <si>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</si>
  <si>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</si>
  <si>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</si>
  <si>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</si>
  <si>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</si>
  <si>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</si>
  <si>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</si>
  <si>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</si>
  <si>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</si>
  <si>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</si>
  <si>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</si>
  <si>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</si>
  <si>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</si>
  <si>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</si>
  <si>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</si>
  <si>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</si>
  <si>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</si>
  <si>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</si>
  <si>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</si>
  <si>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</si>
  <si>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</si>
  <si>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</si>
  <si>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</si>
  <si>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</si>
  <si>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</si>
  <si>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</si>
  <si>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</si>
  <si>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</si>
  <si>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</si>
  <si>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</si>
  <si>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</si>
  <si>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</si>
  <si>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</si>
  <si>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</si>
  <si>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</si>
  <si>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</si>
  <si>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</si>
  <si>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</si>
  <si>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</si>
  <si>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</si>
  <si>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</si>
  <si>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</si>
  <si>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</si>
  <si>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</si>
  <si>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</si>
  <si>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</si>
  <si>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</si>
  <si>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</si>
  <si>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</si>
  <si>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</si>
  <si>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</si>
  <si>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</si>
  <si>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</si>
  <si>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</si>
  <si>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</si>
  <si>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</si>
  <si>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</si>
  <si>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</si>
  <si>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</si>
  <si>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</si>
  <si>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</si>
  <si>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</si>
  <si>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</si>
  <si>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</si>
  <si>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</si>
  <si>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</si>
  <si>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</si>
  <si>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</si>
  <si>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</si>
  <si>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</si>
  <si>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</si>
  <si>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</si>
  <si>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</si>
  <si>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</si>
  <si>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</si>
  <si>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</si>
  <si>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</si>
  <si>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</si>
  <si>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</si>
  <si>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</si>
  <si>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</si>
  <si>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</si>
  <si>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</si>
  <si>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</si>
  <si>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</si>
  <si>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</si>
  <si>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</si>
  <si>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</si>
  <si>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</si>
  <si>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</si>
  <si>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</si>
  <si>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</si>
  <si>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</si>
  <si>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</si>
  <si>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</si>
  <si>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</si>
  <si>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</si>
  <si>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</si>
  <si>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</si>
  <si>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</si>
  <si>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</si>
  <si>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</si>
  <si>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</si>
  <si>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</si>
  <si>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</si>
  <si>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</si>
  <si>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</si>
  <si>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</si>
  <si>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</si>
  <si>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</si>
  <si>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</si>
  <si>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</si>
  <si>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</si>
  <si>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</si>
  <si>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</si>
  <si>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</si>
  <si>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</si>
  <si>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</si>
  <si>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</si>
  <si>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</si>
  <si>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</si>
  <si>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</si>
  <si>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</si>
  <si>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</si>
  <si>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</si>
  <si>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</si>
  <si>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</si>
  <si>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</si>
  <si>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</si>
  <si>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</si>
  <si>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</si>
  <si>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</si>
  <si>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</si>
  <si>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</si>
  <si>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</si>
  <si>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</si>
  <si>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</si>
  <si>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</si>
  <si>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</si>
  <si>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</si>
  <si>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</si>
  <si>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</si>
  <si>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</si>
  <si>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</si>
  <si>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</si>
  <si>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</si>
  <si>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</si>
  <si>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</si>
  <si>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</si>
  <si>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</si>
  <si>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</si>
  <si>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</si>
  <si>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</si>
  <si>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</si>
  <si>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</si>
  <si>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</si>
  <si>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</si>
  <si>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</si>
  <si>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</si>
  <si>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</si>
  <si>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</si>
  <si>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</si>
  <si>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</si>
  <si>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</si>
  <si>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</si>
  <si>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</si>
  <si>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</si>
  <si>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</si>
  <si>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</si>
  <si>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</si>
  <si>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</si>
  <si>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</si>
  <si>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</si>
  <si>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</si>
  <si>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</si>
  <si>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</si>
  <si>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</si>
  <si>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</si>
  <si>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</si>
  <si>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</si>
  <si>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</si>
  <si>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</si>
  <si>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</si>
  <si>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</si>
  <si>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</si>
  <si>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</si>
  <si>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</si>
  <si>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</si>
  <si>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</si>
  <si>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</si>
  <si>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</si>
  <si>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</si>
  <si>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</si>
  <si>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</si>
  <si>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</si>
  <si>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</si>
  <si>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</si>
  <si>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</si>
  <si>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</si>
  <si>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</si>
  <si>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</si>
  <si>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</si>
  <si>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</si>
  <si>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</si>
  <si>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</si>
  <si>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</si>
  <si>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</si>
  <si>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</si>
  <si>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</si>
  <si>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</si>
  <si>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</si>
  <si>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</si>
  <si>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</si>
  <si>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</si>
  <si>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</si>
  <si>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</si>
  <si>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</si>
  <si>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</si>
  <si>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</si>
  <si>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</si>
  <si>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</si>
  <si>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</si>
  <si>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</si>
  <si>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</si>
  <si>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</si>
  <si>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</si>
  <si>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</si>
  <si>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</si>
  <si>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</si>
  <si>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</si>
  <si>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</si>
  <si>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</si>
  <si>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</si>
  <si>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</si>
  <si>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</si>
  <si>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</si>
  <si>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</si>
  <si>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</si>
  <si>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</si>
  <si>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</si>
  <si>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</si>
  <si>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</si>
  <si>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</si>
  <si>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</si>
  <si>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</si>
  <si>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</si>
  <si>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</si>
  <si>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</si>
  <si>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</si>
  <si>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</si>
  <si>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</si>
  <si>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</si>
  <si>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</si>
  <si>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</si>
  <si>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</si>
  <si>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</si>
  <si>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</si>
  <si>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</si>
  <si>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</si>
  <si>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</si>
  <si>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</si>
  <si>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</si>
  <si>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</si>
  <si>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</si>
  <si>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</si>
  <si>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</si>
  <si>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</si>
  <si>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</si>
  <si>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</si>
  <si>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</si>
  <si>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</si>
  <si>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</si>
  <si>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</si>
  <si>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</si>
  <si>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</si>
  <si>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</si>
  <si>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</si>
  <si>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</si>
  <si>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</si>
  <si>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</si>
  <si>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</si>
  <si>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</si>
  <si>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</si>
  <si>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</si>
  <si>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</si>
  <si>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</si>
  <si>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</si>
  <si>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</si>
  <si>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</si>
  <si>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</si>
  <si>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</si>
  <si>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</si>
  <si>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</si>
  <si>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</si>
  <si>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</si>
  <si>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</si>
  <si>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</si>
  <si>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</si>
  <si>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</si>
  <si>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</si>
  <si>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</si>
  <si>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</si>
  <si>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</si>
  <si>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</si>
  <si>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</si>
  <si>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</si>
  <si>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</si>
  <si>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</si>
  <si>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</si>
  <si>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</si>
  <si>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</si>
  <si>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</si>
  <si>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</si>
  <si>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</si>
  <si>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</si>
  <si>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</si>
  <si>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</si>
  <si>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</si>
  <si>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</si>
  <si>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</si>
  <si>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</si>
  <si>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</si>
  <si>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</si>
  <si>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</si>
  <si>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</si>
  <si>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</si>
  <si>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</si>
  <si>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</si>
  <si>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</si>
  <si>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</si>
  <si>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</si>
  <si>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</si>
  <si>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</si>
  <si>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</si>
  <si>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</si>
  <si>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</si>
  <si>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</si>
  <si>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</si>
  <si>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</si>
  <si>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</si>
  <si>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</si>
  <si>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</si>
  <si>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</si>
  <si>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</si>
  <si>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</si>
  <si>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</si>
  <si>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</si>
  <si>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</si>
  <si>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</si>
  <si>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</si>
  <si>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</si>
  <si>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</si>
  <si>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</si>
  <si>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</si>
  <si>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</si>
  <si>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</si>
  <si>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</si>
  <si>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</si>
  <si>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</si>
  <si>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</si>
  <si>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</si>
  <si>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</si>
  <si>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</si>
  <si>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</si>
  <si>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</si>
  <si>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</si>
  <si>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</si>
  <si>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</si>
  <si>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</si>
  <si>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</si>
  <si>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</si>
  <si>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</si>
  <si>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</si>
  <si>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</si>
  <si>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</si>
  <si>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</si>
  <si>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</si>
  <si>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</si>
  <si>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</si>
  <si>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</si>
  <si>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</si>
  <si>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</si>
  <si>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</si>
  <si>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</si>
  <si>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</si>
  <si>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</si>
  <si>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</si>
  <si>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</si>
  <si>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</si>
  <si>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</si>
  <si>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</si>
  <si>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</si>
  <si>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</si>
  <si>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</si>
  <si>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</si>
  <si>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</si>
  <si>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</si>
  <si>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</si>
  <si>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</si>
  <si>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</si>
  <si>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</si>
  <si>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</si>
  <si>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</si>
  <si>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</si>
  <si>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</si>
  <si>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</si>
  <si>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</si>
  <si>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</si>
  <si>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</si>
  <si>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</si>
  <si>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</si>
  <si>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</si>
  <si>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</si>
  <si>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</si>
  <si>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</si>
  <si>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</si>
  <si>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</si>
  <si>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</si>
  <si>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</si>
  <si>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</si>
  <si>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</si>
  <si>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</si>
  <si>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</si>
  <si>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</si>
  <si>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</si>
  <si>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</si>
  <si>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</si>
  <si>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</si>
  <si>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</si>
  <si>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</si>
  <si>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</si>
  <si>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</si>
  <si>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</si>
  <si>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</si>
  <si>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</si>
  <si>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</si>
  <si>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</si>
  <si>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</si>
  <si>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</si>
  <si>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</si>
  <si>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</si>
  <si>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</si>
  <si>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</si>
  <si>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</si>
  <si>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</si>
  <si>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</si>
  <si>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</si>
  <si>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</si>
  <si>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</si>
  <si>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</si>
  <si>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</si>
  <si>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</si>
  <si>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</si>
  <si>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</si>
  <si>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</si>
  <si>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</si>
  <si>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</si>
  <si>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</si>
  <si>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</si>
  <si>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</si>
  <si>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</si>
  <si>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</si>
  <si>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</si>
  <si>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</si>
  <si>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</si>
  <si>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</si>
  <si>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</si>
  <si>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</si>
  <si>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</si>
  <si>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</si>
  <si>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</si>
  <si>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</si>
  <si>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</si>
  <si>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</si>
  <si>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</si>
  <si>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</si>
  <si>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</si>
  <si>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</si>
  <si>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</si>
  <si>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</si>
  <si>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</si>
  <si>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</si>
  <si>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</si>
  <si>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</si>
  <si>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</si>
  <si>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</si>
  <si>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</si>
  <si>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</si>
  <si>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</si>
  <si>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</si>
  <si>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</si>
  <si>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</si>
  <si>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</si>
  <si>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</si>
  <si>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</si>
  <si>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</si>
  <si>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</si>
  <si>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</si>
  <si>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</si>
  <si>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</si>
  <si>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</si>
  <si>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</si>
  <si>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</si>
  <si>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</si>
  <si>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</si>
  <si>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</si>
  <si>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</si>
  <si>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</si>
  <si>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</si>
  <si>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</si>
  <si>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</si>
  <si>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</si>
  <si>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</si>
  <si>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</si>
  <si>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</si>
  <si>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</si>
  <si>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</si>
  <si>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</si>
  <si>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</si>
  <si>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</si>
  <si>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</si>
  <si>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</si>
  <si>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</si>
  <si>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</si>
  <si>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</si>
  <si>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</si>
  <si>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</si>
  <si>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</si>
  <si>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</si>
  <si>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</si>
  <si>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</si>
  <si>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</si>
  <si>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</si>
  <si>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</si>
  <si>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</si>
  <si>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</si>
  <si>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</si>
  <si>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</si>
  <si>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</si>
  <si>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</si>
  <si>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</si>
  <si>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</si>
  <si>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</si>
  <si>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</si>
  <si>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</si>
  <si>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</si>
  <si>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</si>
  <si>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</si>
  <si>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</si>
  <si>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</si>
  <si>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</si>
  <si>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</si>
  <si>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</si>
  <si>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</si>
  <si>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</si>
  <si>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</si>
  <si>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</si>
  <si>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</si>
  <si>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</si>
  <si>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</si>
  <si>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</si>
  <si>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</si>
  <si>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</si>
  <si>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</si>
  <si>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</si>
  <si>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</si>
  <si>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</si>
  <si>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</si>
  <si>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</si>
  <si>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</si>
  <si>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</si>
  <si>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</si>
  <si>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</si>
  <si>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</si>
  <si>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</si>
  <si>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</si>
  <si>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</si>
  <si>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</si>
  <si>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</si>
  <si>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</si>
  <si>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</si>
  <si>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</si>
  <si>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</si>
  <si>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</si>
  <si>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</si>
  <si>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</si>
  <si>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</si>
  <si>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</si>
  <si>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</si>
  <si>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</si>
  <si>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</si>
  <si>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</si>
  <si>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</si>
  <si>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</si>
  <si>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</si>
  <si>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</si>
  <si>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</si>
  <si>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</si>
  <si>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</si>
  <si>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</si>
  <si>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</si>
  <si>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</si>
  <si>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</si>
  <si>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</si>
  <si>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</si>
  <si>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</si>
  <si>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</si>
  <si>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</si>
  <si>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</si>
  <si>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</si>
  <si>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</si>
  <si>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</si>
  <si>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</si>
  <si>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</si>
  <si>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</si>
  <si>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</si>
  <si>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</si>
  <si>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</si>
  <si>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</si>
  <si>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</si>
  <si>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</si>
  <si>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</si>
  <si>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</si>
  <si>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</si>
  <si>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</si>
  <si>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</si>
  <si>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</si>
  <si>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</si>
  <si>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</si>
  <si>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</si>
  <si>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</si>
  <si>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</si>
  <si>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</si>
  <si>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</si>
  <si>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</si>
  <si>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</si>
  <si>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</si>
  <si>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</si>
  <si>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</si>
  <si>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</si>
  <si>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</si>
  <si>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</si>
  <si>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</si>
  <si>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</si>
  <si>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</si>
  <si>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</si>
  <si>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</si>
  <si>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</si>
  <si>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</si>
  <si>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</si>
  <si>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</si>
  <si>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</si>
  <si>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</si>
  <si>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</si>
  <si>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</si>
  <si>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</si>
  <si>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</si>
  <si>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</si>
  <si>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</si>
  <si>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</si>
  <si>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</si>
  <si>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</si>
  <si>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</si>
  <si>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</si>
  <si>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</si>
  <si>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</si>
  <si>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</si>
  <si>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</si>
  <si>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</si>
  <si>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</si>
  <si>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</si>
  <si>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</si>
  <si>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</si>
  <si>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</si>
  <si>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</si>
  <si>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</si>
  <si>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</si>
  <si>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</si>
  <si>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</si>
  <si>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</si>
  <si>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</si>
  <si>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</si>
  <si>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</si>
  <si>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</si>
  <si>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</si>
  <si>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</si>
  <si>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</si>
  <si>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</si>
  <si>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</si>
  <si>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</si>
  <si>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</si>
  <si>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</si>
  <si>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</si>
  <si>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</si>
  <si>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</si>
  <si>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</si>
  <si>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</si>
  <si>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</si>
  <si>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</si>
  <si>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</si>
  <si>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</si>
  <si>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</si>
  <si>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</si>
  <si>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</si>
  <si>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</si>
  <si>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</si>
  <si>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</si>
  <si>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</si>
  <si>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</si>
  <si>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</si>
  <si>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</si>
  <si>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</si>
  <si>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</si>
  <si>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</si>
  <si>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</si>
  <si>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</si>
  <si>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</si>
  <si>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</si>
  <si>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</si>
  <si>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</si>
  <si>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</si>
  <si>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</si>
  <si>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</si>
  <si>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</si>
  <si>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</si>
  <si>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</si>
  <si>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</si>
  <si>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</si>
  <si>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</si>
  <si>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</si>
  <si>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</si>
  <si>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</si>
  <si>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</si>
  <si>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</si>
  <si>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</si>
  <si>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</si>
  <si>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</si>
  <si>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</si>
  <si>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</si>
  <si>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</si>
  <si>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</si>
  <si>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</si>
  <si>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</si>
  <si>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</si>
  <si>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</si>
  <si>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</si>
  <si>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</si>
  <si>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</si>
  <si>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</si>
  <si>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</si>
  <si>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</si>
  <si>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</si>
  <si>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</si>
  <si>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</si>
  <si>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</si>
  <si>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</si>
  <si>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</si>
  <si>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</si>
  <si>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</si>
  <si>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</si>
  <si>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</si>
  <si>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</si>
  <si>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</si>
  <si>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</si>
  <si>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</si>
  <si>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</si>
  <si>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</si>
  <si>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</si>
  <si>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</si>
  <si>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</si>
  <si>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</si>
  <si>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</si>
  <si>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</si>
  <si>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</si>
  <si>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</si>
  <si>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</si>
  <si>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</si>
  <si>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</si>
  <si>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</si>
  <si>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</si>
  <si>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</si>
  <si>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</si>
  <si>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</si>
  <si>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</si>
  <si>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</si>
  <si>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</si>
  <si>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</si>
  <si>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</si>
  <si>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</si>
  <si>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</si>
  <si>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</si>
  <si>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</si>
  <si>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</si>
  <si>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</si>
  <si>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</si>
  <si>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</si>
  <si>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</si>
  <si>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</si>
  <si>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</si>
  <si>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</si>
  <si>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</si>
  <si>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</si>
  <si>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</si>
  <si>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</si>
  <si>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</si>
  <si>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</si>
  <si>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</si>
  <si>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</si>
  <si>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</si>
  <si>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</si>
  <si>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</si>
  <si>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</si>
  <si>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</si>
  <si>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</si>
  <si>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</si>
  <si>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</si>
  <si>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</si>
  <si>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</si>
  <si>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</si>
  <si>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</si>
  <si>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</si>
  <si>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</si>
  <si>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</si>
  <si>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</si>
  <si>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</si>
  <si>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</si>
  <si>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</si>
  <si>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</si>
  <si>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</si>
  <si>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</si>
  <si>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</si>
  <si>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</si>
  <si>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</si>
  <si>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</si>
  <si>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</si>
  <si>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</si>
  <si>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</si>
  <si>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</si>
  <si>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</si>
  <si>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</si>
  <si>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</si>
  <si>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</si>
  <si>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</si>
  <si>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</si>
  <si>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</si>
  <si>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</si>
  <si>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</si>
  <si>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</si>
  <si>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</si>
  <si>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</si>
  <si>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</si>
  <si>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</si>
  <si>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</si>
  <si>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</si>
  <si>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</si>
  <si>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</si>
  <si>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</si>
  <si>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</si>
  <si>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</si>
  <si>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</si>
  <si>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</si>
  <si>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</si>
  <si>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</si>
  <si>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</si>
  <si>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</si>
  <si>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</si>
  <si>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</si>
  <si>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</si>
  <si>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</si>
  <si>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</si>
  <si>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</si>
  <si>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</si>
  <si>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</si>
  <si>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</si>
  <si>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</si>
  <si>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</si>
  <si>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</si>
  <si>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</si>
  <si>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</si>
  <si>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</si>
  <si>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</si>
  <si>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</si>
  <si>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</si>
  <si>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</si>
  <si>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</si>
  <si>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</si>
  <si>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</si>
  <si>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</si>
  <si>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</si>
  <si>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</si>
  <si>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</si>
  <si>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</si>
  <si>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</si>
  <si>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</si>
  <si>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</si>
  <si>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</si>
  <si>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</si>
  <si>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</si>
  <si>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</si>
  <si>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</si>
  <si>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</si>
  <si>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</si>
  <si>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</si>
  <si>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</si>
  <si>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</si>
  <si>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</si>
  <si>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</si>
  <si>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</si>
  <si>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</si>
  <si>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</si>
  <si>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</si>
  <si>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</si>
  <si>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</si>
  <si>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</si>
  <si>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</si>
  <si>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</si>
  <si>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</si>
  <si>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</si>
  <si>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</si>
  <si>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</si>
  <si>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</si>
  <si>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</si>
  <si>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</si>
  <si>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</si>
  <si>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</si>
  <si>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</si>
  <si>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</si>
  <si>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</si>
  <si>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</si>
  <si>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</si>
  <si>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</si>
  <si>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</si>
  <si>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</si>
  <si>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</si>
  <si>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</si>
  <si>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</si>
  <si>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</si>
  <si>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</si>
  <si>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</si>
  <si>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</si>
  <si>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</si>
  <si>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</si>
  <si>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</si>
  <si>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</si>
  <si>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</si>
  <si>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</si>
  <si>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</si>
  <si>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</si>
  <si>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</si>
  <si>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</si>
  <si>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</si>
  <si>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</si>
  <si>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</si>
  <si>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</si>
  <si>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</si>
  <si>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</si>
  <si>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</si>
  <si>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</si>
  <si>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</si>
  <si>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</si>
  <si>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</si>
  <si>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</si>
  <si>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</si>
  <si>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</si>
  <si>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</si>
  <si>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</si>
  <si>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</si>
  <si>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</si>
  <si>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</si>
  <si>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</si>
  <si>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</si>
  <si>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</si>
  <si>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</si>
  <si>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</si>
  <si>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</si>
  <si>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</si>
  <si>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</si>
  <si>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</si>
  <si>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</si>
  <si>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</si>
  <si>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</si>
  <si>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</si>
  <si>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</si>
  <si>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</si>
  <si>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</si>
  <si>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</si>
  <si>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</si>
  <si>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</si>
  <si>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</si>
  <si>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</si>
  <si>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</si>
  <si>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</si>
  <si>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</si>
  <si>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</si>
  <si>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</si>
  <si>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</si>
  <si>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</si>
  <si>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</si>
  <si>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</si>
  <si>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</si>
  <si>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</si>
  <si>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</si>
  <si>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</si>
  <si>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</si>
  <si>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</si>
  <si>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</si>
  <si>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</si>
  <si>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</si>
  <si>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</si>
  <si>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</si>
  <si>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</si>
  <si>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</si>
  <si>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</si>
  <si>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</si>
  <si>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</si>
  <si>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</si>
  <si>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</si>
  <si>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</si>
  <si>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</si>
  <si>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</si>
  <si>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</si>
  <si>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</si>
  <si>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</si>
  <si>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</si>
  <si>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</si>
  <si>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</si>
  <si>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</si>
  <si>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</si>
  <si>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</si>
  <si>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</si>
  <si>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</si>
  <si>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</si>
  <si>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</si>
  <si>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</si>
  <si>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</si>
  <si>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</si>
  <si>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</si>
  <si>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</si>
  <si>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</si>
  <si>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</si>
  <si>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</si>
  <si>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</si>
  <si>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</si>
  <si>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</si>
  <si>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</si>
  <si>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</si>
  <si>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</si>
  <si>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</si>
  <si>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</si>
  <si>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</si>
  <si>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</si>
  <si>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</si>
  <si>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</si>
  <si>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</si>
  <si>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</si>
  <si>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</si>
  <si>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</si>
  <si>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</si>
  <si>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</si>
  <si>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</si>
  <si>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</si>
  <si>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</si>
  <si>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</si>
  <si>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</si>
  <si>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</si>
  <si>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</si>
  <si>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</si>
  <si>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</si>
  <si>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</si>
  <si>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</si>
  <si>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</si>
  <si>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</si>
  <si>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</si>
  <si>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</si>
  <si>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</si>
  <si>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</si>
  <si>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</si>
  <si>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</si>
  <si>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</si>
  <si>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</si>
  <si>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</si>
  <si>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</si>
  <si>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</si>
  <si>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</si>
  <si>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</si>
  <si>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</si>
  <si>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</si>
  <si>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</si>
  <si>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</si>
  <si>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</si>
  <si>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</si>
  <si>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</si>
  <si>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</si>
  <si>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</si>
  <si>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</si>
  <si>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</si>
  <si>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</si>
  <si>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</si>
  <si>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</si>
  <si>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</si>
  <si>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</si>
  <si>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</si>
  <si>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</si>
  <si>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</si>
  <si>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</si>
  <si>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</si>
  <si>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</si>
  <si>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</si>
  <si>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</si>
  <si>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</si>
  <si>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</si>
  <si>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</si>
  <si>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</si>
  <si>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</si>
  <si>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</si>
  <si>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</si>
  <si>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</si>
  <si>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</si>
  <si>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</si>
  <si>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</si>
  <si>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</si>
  <si>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</si>
  <si>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</si>
  <si>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</si>
  <si>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</si>
  <si>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</si>
  <si>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</si>
  <si>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</si>
  <si>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</si>
  <si>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</si>
  <si>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</si>
  <si>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</si>
  <si>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</si>
  <si>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</si>
  <si>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</si>
  <si>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</si>
  <si>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</si>
  <si>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</si>
  <si>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</si>
  <si>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</si>
  <si>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</si>
  <si>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</si>
  <si>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</si>
  <si>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</si>
  <si>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</si>
  <si>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</si>
  <si>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</si>
  <si>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</si>
  <si>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</si>
  <si>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</si>
  <si>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</si>
  <si>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</si>
  <si>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</si>
  <si>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</si>
  <si>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</si>
  <si>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</si>
  <si>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</si>
  <si>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</si>
  <si>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</si>
  <si>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</si>
  <si>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</si>
  <si>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</si>
  <si>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</si>
  <si>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</si>
  <si>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</si>
  <si>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</si>
  <si>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</si>
  <si>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</si>
  <si>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</si>
  <si>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</si>
  <si>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</si>
  <si>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</si>
  <si>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</si>
  <si>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</si>
  <si>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</si>
  <si>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</si>
  <si>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</si>
  <si>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</si>
  <si>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</si>
  <si>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</si>
  <si>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</si>
  <si>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</si>
  <si>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</si>
  <si>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</si>
  <si>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</si>
  <si>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</si>
  <si>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</si>
  <si>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</si>
  <si>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</si>
  <si>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</si>
  <si>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</si>
  <si>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</si>
  <si>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</si>
  <si>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</si>
  <si>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</si>
  <si>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</si>
  <si>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</si>
  <si>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</si>
  <si>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</si>
  <si>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</si>
  <si>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</si>
  <si>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</si>
  <si>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</si>
  <si>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</si>
  <si>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</si>
  <si>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</si>
  <si>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</si>
  <si>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</si>
  <si>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</si>
  <si>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</si>
  <si>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</si>
  <si>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</si>
  <si>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</si>
  <si>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</si>
  <si>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</si>
  <si>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</si>
  <si>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</si>
  <si>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</si>
  <si>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</si>
  <si>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</si>
  <si>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</si>
  <si>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</si>
  <si>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</si>
  <si>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</si>
  <si>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</si>
  <si>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</si>
  <si>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</si>
  <si>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</si>
  <si>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</si>
  <si>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</si>
  <si>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</si>
  <si>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</si>
  <si>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</si>
  <si>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</si>
  <si>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</si>
  <si>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</si>
  <si>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</si>
  <si>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</si>
  <si>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</si>
  <si>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</si>
  <si>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</si>
  <si>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</si>
  <si>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</si>
  <si>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</si>
  <si>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</si>
  <si>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</si>
  <si>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</si>
  <si>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</si>
  <si>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</si>
  <si>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</si>
  <si>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</si>
  <si>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</si>
  <si>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</si>
  <si>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</si>
  <si>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</si>
  <si>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</si>
  <si>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</si>
  <si>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</si>
  <si>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</si>
  <si>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</si>
  <si>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</si>
  <si>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</si>
  <si>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</si>
  <si>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</si>
  <si>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</si>
  <si>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</si>
  <si>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</si>
  <si>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</si>
  <si>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</si>
  <si>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</si>
  <si>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</si>
  <si>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</si>
  <si>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</si>
  <si>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</si>
  <si>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</si>
  <si>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</si>
  <si>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</si>
  <si>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</si>
  <si>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</si>
  <si>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</si>
  <si>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</si>
  <si>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</si>
  <si>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</si>
  <si>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</si>
  <si>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</si>
  <si>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</si>
  <si>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</si>
  <si>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</si>
  <si>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</si>
  <si>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</si>
  <si>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</si>
  <si>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</si>
  <si>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</si>
  <si>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</si>
  <si>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</si>
  <si>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</si>
  <si>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</si>
  <si>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</si>
  <si>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</si>
  <si>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</si>
  <si>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</si>
  <si>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</si>
  <si>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</si>
  <si>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</si>
  <si>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</si>
  <si>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</si>
  <si>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</si>
  <si>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</si>
  <si>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</si>
  <si>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</si>
  <si>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</si>
  <si>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</si>
  <si>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</si>
  <si>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</si>
  <si>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</si>
  <si>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</si>
  <si>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</si>
  <si>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</si>
  <si>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</si>
  <si>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</si>
  <si>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</si>
  <si>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</si>
  <si>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</si>
  <si>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</si>
  <si>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</si>
  <si>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</si>
  <si>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</si>
  <si>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</si>
  <si>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</si>
  <si>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</si>
  <si>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</si>
  <si>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</si>
  <si>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</si>
  <si>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</si>
  <si>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</si>
  <si>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</si>
  <si>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</si>
  <si>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</si>
  <si>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</si>
  <si>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</si>
  <si>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</si>
  <si>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</si>
  <si>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</si>
  <si>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</si>
  <si>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</si>
  <si>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</si>
  <si>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</si>
  <si>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</si>
  <si>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</si>
  <si>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</si>
  <si>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</si>
  <si>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</si>
  <si>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</si>
  <si>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</si>
  <si>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</si>
  <si>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</si>
  <si>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</si>
  <si>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</si>
  <si>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</si>
  <si>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</si>
  <si>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</si>
  <si>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</si>
  <si>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</si>
  <si>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</si>
  <si>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</si>
  <si>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</si>
  <si>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</si>
  <si>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</si>
  <si>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</si>
  <si>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</si>
  <si>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</si>
  <si>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</si>
  <si>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</si>
  <si>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</si>
  <si>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</si>
  <si>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</si>
  <si>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</si>
  <si>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</si>
  <si>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</si>
  <si>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</si>
  <si>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</si>
  <si>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</si>
  <si>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</si>
  <si>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</si>
  <si>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</si>
  <si>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</si>
  <si>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</si>
  <si>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</si>
  <si>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</si>
  <si>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</si>
  <si>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</si>
  <si>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</si>
  <si>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</si>
  <si>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</si>
  <si>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</si>
  <si>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</si>
  <si>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</si>
  <si>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</si>
  <si>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</si>
  <si>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</si>
  <si>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</si>
  <si>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</si>
  <si>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</si>
  <si>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</si>
  <si>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</si>
  <si>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</si>
  <si>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</si>
  <si>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</si>
  <si>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</si>
  <si>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</si>
  <si>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</si>
  <si>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</si>
  <si>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</si>
  <si>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</si>
  <si>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</si>
  <si>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</si>
  <si>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</si>
  <si>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</si>
  <si>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</si>
  <si>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</si>
  <si>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</si>
  <si>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</si>
  <si>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</si>
  <si>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</si>
  <si>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</si>
  <si>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</si>
  <si>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</si>
  <si>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</si>
  <si>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</si>
  <si>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</si>
  <si>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</si>
  <si>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</si>
  <si>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</si>
  <si>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</si>
  <si>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</si>
  <si>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</si>
  <si>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</si>
  <si>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</si>
  <si>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</si>
  <si>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</si>
  <si>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</si>
  <si>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</si>
  <si>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</si>
  <si>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</si>
  <si>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</si>
  <si>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</si>
  <si>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</si>
  <si>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</si>
  <si>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</si>
  <si>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</si>
  <si>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</si>
  <si>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</si>
  <si>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</si>
  <si>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</si>
  <si>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</si>
  <si>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</si>
  <si>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</si>
  <si>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</si>
  <si>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</si>
  <si>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</si>
  <si>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</si>
  <si>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</si>
  <si>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</si>
  <si>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</si>
  <si>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</si>
  <si>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</si>
  <si>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</si>
  <si>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</si>
  <si>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</si>
  <si>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</si>
  <si>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</si>
  <si>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</si>
  <si>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</si>
  <si>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</si>
  <si>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</si>
  <si>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</si>
  <si>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</si>
  <si>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</si>
  <si>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</si>
  <si>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</si>
  <si>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</si>
  <si>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</si>
  <si>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</si>
  <si>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</si>
  <si>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</si>
  <si>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</si>
  <si>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</si>
  <si>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</si>
  <si>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</si>
  <si>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</si>
  <si>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</si>
  <si>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</si>
  <si>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</si>
  <si>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</si>
  <si>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</si>
  <si>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</si>
  <si>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</si>
  <si>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</si>
  <si>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</si>
  <si>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</si>
  <si>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</si>
  <si>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</si>
  <si>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</si>
  <si>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</si>
  <si>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</si>
  <si>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</si>
  <si>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</si>
  <si>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</si>
  <si>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</si>
  <si>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</si>
  <si>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</si>
  <si>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</si>
  <si>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</si>
  <si>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</si>
  <si>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</si>
  <si>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</si>
  <si>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</si>
  <si>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</si>
  <si>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</si>
  <si>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</si>
  <si>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</si>
  <si>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</si>
  <si>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</si>
  <si>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</si>
  <si>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</si>
  <si>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</si>
  <si>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</si>
  <si>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</si>
  <si>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</si>
  <si>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</si>
  <si>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</si>
  <si>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</si>
  <si>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</si>
  <si>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</si>
  <si>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</si>
  <si>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</si>
  <si>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</si>
  <si>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</si>
  <si>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</si>
  <si>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</si>
  <si>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</si>
  <si>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</si>
  <si>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</si>
  <si>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</si>
  <si>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</si>
  <si>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</si>
  <si>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</si>
  <si>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</si>
  <si>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</si>
  <si>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</si>
  <si>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</si>
  <si>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</si>
  <si>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</si>
  <si>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</si>
  <si>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</si>
  <si>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</si>
  <si>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</si>
  <si>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</si>
  <si>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</si>
  <si>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</si>
  <si>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</si>
  <si>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</si>
  <si>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</si>
  <si>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</si>
  <si>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</si>
  <si>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</si>
  <si>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</si>
  <si>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</si>
  <si>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</si>
  <si>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</si>
  <si>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</si>
  <si>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</si>
  <si>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</si>
  <si>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</si>
  <si>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</si>
  <si>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</si>
  <si>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</si>
  <si>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</si>
  <si>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</si>
  <si>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</si>
  <si>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</si>
  <si>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</si>
  <si>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</si>
  <si>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</si>
  <si>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</si>
  <si>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</si>
  <si>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</si>
  <si>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</si>
  <si>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</si>
  <si>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</si>
  <si>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</si>
  <si>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</si>
  <si>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</si>
  <si>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</si>
  <si>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</si>
  <si>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</si>
  <si>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</si>
  <si>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</si>
  <si>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</si>
  <si>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</si>
  <si>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</si>
  <si>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</si>
  <si>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</si>
  <si>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</si>
  <si>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</si>
  <si>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</si>
  <si>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</si>
  <si>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</si>
  <si>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</si>
  <si>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</si>
  <si>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</si>
  <si>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</si>
  <si>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</si>
  <si>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</si>
  <si>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</si>
  <si>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</si>
  <si>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</si>
  <si>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</si>
  <si>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</si>
  <si>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</si>
  <si>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</si>
  <si>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</si>
  <si>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</si>
  <si>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</si>
  <si>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</si>
  <si>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</si>
  <si>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</si>
  <si>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</si>
  <si>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</si>
  <si>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</si>
  <si>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</si>
  <si>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</si>
  <si>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</si>
  <si>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</si>
  <si>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</si>
  <si>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</si>
  <si>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</si>
  <si>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</si>
  <si>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</si>
  <si>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</si>
  <si>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</si>
  <si>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</si>
  <si>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</si>
  <si>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</si>
  <si>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</si>
  <si>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</si>
  <si>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</si>
  <si>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</si>
  <si>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</si>
  <si>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</si>
  <si>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</si>
  <si>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</si>
  <si>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</si>
  <si>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</si>
  <si>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</si>
  <si>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</si>
  <si>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</si>
  <si>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</si>
  <si>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</si>
  <si>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</si>
  <si>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</si>
  <si>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</si>
  <si>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</si>
  <si>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</si>
  <si>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</si>
  <si>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</si>
  <si>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</si>
  <si>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</si>
  <si>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</si>
  <si>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</si>
  <si>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</si>
  <si>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</si>
  <si>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</si>
  <si>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</si>
  <si>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</si>
  <si>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</si>
  <si>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</si>
  <si>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</si>
  <si>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</si>
  <si>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</si>
  <si>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</si>
  <si>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</si>
  <si>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</si>
  <si>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</si>
  <si>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</si>
  <si>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</si>
  <si>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</si>
  <si>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</si>
  <si>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</si>
  <si>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</si>
  <si>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</si>
  <si>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</si>
  <si>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</si>
  <si>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</si>
  <si>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</si>
  <si>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</si>
  <si>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</si>
  <si>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</si>
  <si>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</si>
  <si>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</si>
  <si>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</si>
  <si>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</si>
  <si>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</si>
  <si>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</si>
  <si>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</si>
  <si>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</si>
  <si>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</si>
  <si>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</si>
  <si>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</si>
  <si>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</si>
  <si>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</si>
  <si>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</si>
  <si>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</si>
  <si>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</si>
  <si>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</si>
  <si>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</si>
  <si>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</si>
  <si>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</si>
  <si>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</si>
  <si>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</si>
  <si>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</si>
  <si>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</si>
  <si>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</si>
  <si>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</si>
  <si>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</si>
  <si>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</si>
  <si>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</si>
  <si>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</si>
  <si>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</si>
  <si>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</si>
  <si>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</si>
  <si>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</si>
  <si>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</si>
  <si>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</si>
  <si>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</si>
  <si>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</si>
  <si>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</si>
  <si>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</si>
  <si>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</si>
  <si>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</si>
  <si>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</si>
  <si>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</si>
  <si>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</si>
  <si>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</si>
  <si>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</si>
  <si>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</si>
  <si>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</si>
  <si>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</si>
  <si>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</si>
  <si>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</si>
  <si>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</si>
  <si>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</si>
  <si>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</si>
  <si>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</si>
  <si>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</si>
  <si>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</si>
  <si>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</si>
  <si>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</si>
  <si>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</si>
  <si>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</si>
  <si>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</si>
  <si>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</si>
  <si>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</si>
  <si>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</si>
  <si>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</si>
  <si>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</si>
  <si>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</si>
  <si>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</si>
  <si>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</si>
  <si>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</si>
  <si>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</si>
  <si>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</si>
  <si>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</si>
  <si>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</si>
  <si>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</si>
  <si>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</si>
  <si>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</si>
  <si>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</si>
  <si>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</si>
  <si>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</si>
  <si>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</si>
  <si>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</si>
  <si>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</si>
  <si>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</si>
  <si>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</si>
  <si>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</si>
  <si>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</si>
  <si>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</si>
  <si>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</si>
  <si>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</si>
  <si>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</si>
  <si>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</si>
  <si>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</si>
  <si>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</si>
  <si>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</si>
  <si>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</si>
  <si>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</si>
  <si>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</si>
  <si>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</si>
  <si>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</si>
  <si>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</si>
  <si>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</si>
  <si>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</si>
  <si>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</si>
  <si>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</si>
  <si>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</si>
  <si>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</si>
  <si>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</si>
  <si>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</si>
  <si>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</si>
  <si>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</si>
  <si>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</si>
  <si>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</si>
  <si>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</si>
  <si>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</si>
  <si>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</si>
  <si>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</si>
  <si>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</si>
  <si>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</si>
  <si>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</si>
  <si>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</si>
  <si>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</si>
  <si>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</si>
  <si>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</si>
  <si>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</si>
  <si>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</si>
  <si>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</si>
  <si>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</si>
  <si>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</si>
  <si>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</si>
  <si>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</si>
  <si>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</si>
  <si>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</si>
  <si>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</si>
  <si>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</si>
  <si>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</si>
  <si>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</si>
  <si>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</si>
  <si>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</si>
  <si>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</si>
  <si>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</si>
  <si>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</si>
  <si>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</si>
  <si>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</si>
  <si>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</si>
  <si>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</si>
  <si>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</si>
  <si>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</si>
  <si>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</si>
  <si>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</si>
  <si>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</si>
  <si>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</si>
  <si>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</si>
  <si>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</si>
  <si>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</si>
  <si>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</si>
  <si>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</si>
  <si>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</si>
  <si>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</si>
  <si>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</si>
  <si>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</si>
  <si>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</si>
  <si>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</si>
  <si>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</si>
  <si>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</si>
  <si>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</si>
  <si>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</si>
  <si>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</si>
  <si>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</si>
  <si>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</si>
  <si>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</si>
  <si>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</si>
  <si>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</si>
  <si>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</si>
  <si>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</si>
  <si>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</si>
  <si>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</si>
  <si>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</si>
  <si>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</si>
  <si>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</si>
  <si>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</si>
  <si>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</si>
  <si>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</si>
  <si>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</si>
  <si>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</si>
  <si>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</si>
  <si>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</si>
  <si>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</si>
  <si>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</si>
  <si>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</si>
  <si>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</si>
  <si>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</si>
  <si>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</si>
  <si>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</si>
  <si>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</si>
  <si>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</si>
  <si>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</si>
  <si>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</si>
  <si>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</si>
  <si>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</si>
  <si>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</si>
  <si>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</si>
  <si>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</si>
  <si>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</si>
  <si>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</si>
  <si>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</si>
  <si>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</si>
  <si>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</si>
  <si>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</si>
  <si>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</si>
  <si>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</si>
  <si>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</si>
  <si>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</si>
  <si>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</si>
  <si>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</si>
  <si>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</si>
  <si>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</si>
  <si>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</si>
  <si>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</si>
  <si>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</si>
  <si>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</si>
  <si>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</si>
  <si>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</si>
  <si>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</si>
  <si>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</si>
  <si>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</si>
  <si>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</si>
  <si>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</si>
  <si>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</si>
  <si>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</si>
  <si>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</si>
  <si>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</si>
  <si>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</si>
  <si>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</si>
  <si>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</si>
  <si>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</si>
  <si>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</si>
  <si>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</si>
  <si>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</si>
  <si>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</si>
  <si>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</si>
  <si>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</si>
  <si>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</si>
  <si>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</si>
  <si>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</si>
  <si>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</si>
  <si>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</si>
  <si>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</si>
  <si>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</si>
  <si>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</si>
  <si>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</si>
  <si>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</si>
  <si>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</si>
  <si>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</si>
  <si>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</si>
  <si>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</si>
  <si>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</si>
  <si>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</si>
  <si>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</si>
  <si>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</si>
  <si>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</si>
  <si>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</si>
  <si>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</si>
  <si>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</si>
  <si>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</si>
  <si>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</si>
  <si>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</si>
  <si>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</si>
  <si>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</si>
  <si>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</si>
  <si>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</si>
  <si>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</si>
  <si>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</si>
  <si>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</si>
  <si>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</si>
  <si>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</si>
  <si>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</si>
  <si>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</si>
  <si>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</si>
  <si>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</si>
  <si>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</si>
  <si>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</si>
  <si>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</si>
  <si>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</si>
  <si>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</si>
  <si>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</si>
  <si>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</si>
  <si>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</si>
  <si>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</si>
  <si>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</si>
  <si>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</si>
  <si>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</si>
  <si>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</si>
  <si>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</si>
  <si>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</si>
  <si>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</si>
  <si>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</si>
  <si>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</si>
  <si>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</si>
  <si>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</si>
  <si>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</si>
  <si>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</si>
  <si>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</si>
  <si>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</si>
  <si>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</si>
  <si>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</si>
  <si>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</si>
  <si>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</si>
  <si>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</si>
  <si>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</si>
  <si>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</si>
  <si>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</si>
  <si>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</si>
  <si>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</si>
  <si>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</si>
  <si>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</si>
  <si>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</si>
  <si>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</si>
  <si>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</si>
  <si>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</si>
  <si>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</si>
  <si>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</si>
  <si>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</si>
  <si>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</si>
  <si>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</si>
  <si>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</si>
  <si>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</si>
  <si>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</si>
  <si>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</si>
  <si>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</si>
  <si>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</si>
  <si>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</si>
  <si>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</si>
  <si>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</si>
  <si>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</si>
  <si>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</si>
  <si>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</si>
  <si>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</si>
  <si>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</si>
  <si>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</si>
  <si>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</si>
  <si>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</si>
  <si>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</si>
  <si>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</si>
  <si>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</si>
  <si>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</si>
  <si>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</si>
  <si>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</si>
  <si>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</si>
  <si>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</si>
  <si>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</si>
  <si>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</si>
  <si>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</si>
  <si>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</si>
  <si>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</si>
  <si>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</si>
  <si>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</si>
  <si>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</si>
  <si>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</si>
  <si>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</si>
  <si>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</si>
  <si>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</si>
  <si>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</si>
  <si>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</si>
  <si>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</si>
  <si>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</si>
  <si>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</si>
  <si>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</si>
  <si>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</si>
  <si>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</si>
  <si>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</si>
  <si>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</si>
  <si>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</si>
  <si>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</si>
  <si>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</si>
  <si>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</si>
  <si>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</si>
  <si>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</si>
  <si>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</si>
  <si>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</si>
  <si>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</si>
  <si>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</si>
  <si>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</si>
  <si>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</si>
  <si>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</si>
  <si>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</si>
  <si>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</si>
  <si>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</si>
  <si>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</si>
  <si>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</si>
  <si>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</si>
  <si>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</si>
  <si>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</si>
  <si>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</si>
  <si>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</si>
  <si>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</si>
  <si>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</si>
  <si>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</si>
  <si>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</si>
  <si>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</si>
  <si>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</si>
  <si>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</si>
  <si>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</si>
  <si>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</si>
  <si>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</si>
  <si>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</si>
  <si>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</si>
  <si>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</si>
  <si>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</si>
  <si>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</si>
  <si>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</si>
  <si>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</si>
  <si>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</si>
  <si>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</si>
  <si>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</si>
  <si>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</si>
  <si>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</si>
  <si>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</si>
  <si>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</si>
  <si>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</si>
  <si>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</si>
  <si>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</si>
  <si>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</si>
  <si>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</si>
  <si>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</si>
  <si>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</si>
  <si>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</si>
  <si>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</si>
  <si>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</si>
  <si>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</si>
  <si>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</si>
  <si>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</si>
  <si>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</si>
  <si>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</si>
  <si>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</si>
  <si>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</si>
  <si>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</si>
  <si>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</si>
  <si>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</si>
  <si>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</si>
  <si>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</si>
  <si>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</si>
  <si>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</si>
  <si>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</si>
  <si>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</si>
  <si>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</si>
  <si>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</si>
  <si>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</si>
  <si>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</si>
  <si>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</si>
  <si>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</si>
  <si>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</si>
  <si>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</si>
  <si>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</si>
  <si>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</si>
  <si>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</si>
  <si>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</si>
  <si>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</si>
  <si>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</si>
  <si>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</si>
  <si>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</si>
  <si>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</si>
  <si>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</si>
  <si>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</si>
  <si>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</si>
  <si>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</si>
  <si>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</si>
  <si>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</si>
  <si>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</si>
  <si>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</si>
  <si>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</si>
  <si>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</si>
  <si>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</si>
  <si>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</si>
  <si>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</si>
  <si>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</si>
  <si>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</si>
  <si>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</si>
  <si>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</si>
  <si>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</si>
  <si>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</si>
  <si>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</si>
  <si>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</si>
  <si>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</si>
  <si>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</si>
  <si>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</si>
  <si>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</si>
  <si>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</si>
  <si>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</si>
  <si>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</si>
  <si>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</si>
  <si>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</si>
  <si>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</si>
  <si>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</si>
  <si>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</si>
  <si>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</si>
  <si>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</si>
  <si>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</si>
  <si>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</si>
  <si>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</si>
  <si>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</si>
  <si>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</si>
  <si>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</si>
  <si>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</si>
  <si>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</si>
  <si>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</si>
  <si>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</si>
  <si>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</si>
  <si>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</si>
  <si>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</si>
  <si>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</si>
  <si>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</si>
  <si>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</si>
  <si>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</si>
  <si>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</si>
  <si>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</si>
  <si>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</si>
  <si>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</si>
  <si>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</si>
  <si>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</si>
  <si>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</si>
  <si>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</si>
  <si>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</si>
  <si>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</si>
  <si>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</si>
  <si>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</si>
  <si>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</si>
  <si>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</si>
  <si>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</si>
  <si>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</si>
  <si>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</si>
  <si>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</si>
  <si>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</si>
  <si>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</si>
  <si>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</si>
  <si>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</si>
  <si>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</si>
  <si>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</si>
  <si>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</si>
  <si>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</si>
  <si>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</si>
  <si>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</si>
  <si>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</si>
  <si>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</si>
  <si>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</si>
  <si>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</si>
  <si>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</si>
  <si>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</si>
  <si>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</si>
  <si>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</si>
  <si>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</si>
  <si>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</si>
  <si>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</si>
  <si>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</si>
  <si>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</si>
  <si>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</si>
  <si>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</si>
  <si>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</si>
  <si>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</si>
  <si>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</si>
  <si>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</si>
  <si>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</si>
  <si>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</si>
  <si>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</si>
  <si>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</si>
  <si>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</si>
  <si>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</si>
  <si>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</si>
  <si>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</si>
  <si>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</si>
  <si>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</si>
  <si>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</si>
  <si>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</si>
  <si>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</si>
  <si>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</si>
  <si>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</si>
  <si>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</si>
  <si>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</si>
  <si>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</si>
  <si>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</si>
  <si>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</si>
  <si>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</si>
  <si>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</si>
  <si>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</si>
  <si>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</si>
  <si>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</si>
  <si>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</si>
  <si>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</si>
  <si>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</si>
  <si>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</si>
  <si>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</si>
  <si>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</si>
  <si>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</si>
  <si>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</si>
  <si>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</si>
  <si>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</si>
  <si>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</si>
  <si>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</si>
  <si>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</si>
  <si>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</si>
  <si>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</si>
  <si>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</si>
  <si>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</si>
  <si>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</si>
  <si>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</si>
  <si>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</si>
  <si>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</si>
  <si>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</si>
  <si>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</si>
  <si>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</si>
  <si>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</si>
  <si>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</si>
  <si>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</si>
  <si>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</si>
  <si>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</si>
  <si>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</si>
  <si>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</si>
  <si>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</si>
  <si>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</si>
  <si>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</si>
  <si>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</si>
  <si>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</si>
  <si>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</si>
  <si>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</si>
  <si>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</si>
  <si>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</si>
  <si>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</si>
  <si>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</si>
  <si>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</si>
  <si>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</si>
  <si>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</si>
  <si>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</si>
  <si>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</si>
  <si>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</si>
  <si>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</si>
  <si>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</si>
  <si>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</si>
  <si>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</si>
  <si>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</si>
  <si>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</si>
  <si>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</si>
  <si>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</si>
  <si>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</si>
  <si>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</si>
  <si>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</si>
  <si>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</si>
  <si>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</si>
  <si>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</si>
  <si>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</si>
  <si>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</si>
  <si>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</si>
  <si>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</si>
  <si>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</si>
  <si>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</si>
  <si>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</si>
  <si>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</si>
  <si>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</si>
  <si>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</si>
  <si>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</si>
  <si>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</si>
  <si>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</si>
  <si>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</si>
  <si>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</si>
  <si>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</si>
  <si>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</si>
  <si>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</si>
  <si>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</si>
  <si>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</si>
  <si>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</si>
  <si>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</si>
  <si>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</si>
  <si>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</si>
  <si>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</si>
  <si>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</si>
  <si>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</si>
  <si>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</si>
  <si>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</si>
  <si>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</si>
  <si>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</si>
  <si>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</si>
  <si>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</si>
  <si>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</si>
  <si>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</si>
  <si>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</si>
  <si>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</si>
  <si>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</si>
  <si>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</si>
  <si>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</si>
  <si>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</si>
  <si>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</si>
  <si>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</si>
  <si>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</si>
  <si>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</si>
  <si>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</si>
  <si>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</si>
  <si>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</si>
  <si>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</si>
  <si>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</si>
  <si>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</si>
  <si>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</si>
  <si>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</si>
  <si>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</si>
  <si>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</si>
  <si>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</si>
  <si>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</si>
  <si>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</si>
  <si>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</si>
  <si>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</si>
  <si>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</si>
  <si>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</si>
  <si>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</si>
  <si>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</si>
  <si>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</si>
  <si>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</si>
  <si>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</si>
  <si>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</si>
  <si>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</si>
  <si>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</si>
  <si>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</si>
  <si>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</si>
  <si>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</si>
  <si>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</si>
  <si>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</si>
  <si>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</si>
  <si>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</si>
  <si>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</si>
  <si>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</si>
  <si>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</si>
  <si>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</si>
  <si>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</si>
  <si>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</si>
  <si>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</si>
  <si>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</si>
  <si>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</si>
  <si>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</si>
  <si>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</si>
  <si>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</si>
  <si>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</si>
  <si>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</si>
  <si>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</si>
  <si>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</si>
  <si>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</si>
  <si>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</si>
  <si>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</si>
  <si>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</si>
  <si>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</si>
  <si>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</si>
  <si>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</si>
  <si>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</si>
  <si>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</si>
  <si>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</si>
  <si>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</si>
  <si>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</si>
  <si>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</si>
  <si>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</si>
  <si>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</si>
  <si>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</si>
  <si>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</si>
  <si>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</si>
  <si>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</si>
  <si>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</si>
  <si>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</si>
  <si>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</si>
  <si>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</si>
  <si>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</si>
  <si>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</si>
  <si>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</si>
  <si>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</si>
  <si>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</si>
  <si>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</si>
  <si>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</si>
  <si>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</si>
  <si>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</si>
  <si>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</si>
  <si>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</si>
  <si>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</si>
  <si>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</si>
  <si>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</si>
  <si>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</si>
  <si>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</si>
  <si>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</si>
  <si>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</si>
  <si>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</si>
  <si>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</si>
  <si>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</si>
  <si>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</si>
  <si>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</si>
  <si>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</si>
  <si>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</si>
  <si>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</si>
  <si>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</si>
  <si>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</si>
  <si>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</si>
  <si>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</si>
  <si>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</si>
  <si>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</si>
  <si>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</si>
  <si>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</si>
  <si>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</si>
  <si>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</si>
  <si>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</si>
  <si>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</si>
  <si>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</si>
  <si>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</si>
  <si>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</si>
  <si>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</si>
  <si>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</si>
  <si>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</si>
  <si>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</si>
  <si>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</si>
  <si>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</si>
  <si>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</si>
  <si>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</si>
  <si>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</si>
  <si>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</si>
  <si>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</si>
  <si>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</si>
  <si>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</si>
  <si>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</si>
  <si>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</si>
  <si>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</si>
  <si>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</si>
  <si>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</si>
  <si>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</si>
  <si>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</si>
  <si>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</si>
  <si>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</si>
  <si>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</si>
  <si>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</si>
  <si>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</si>
  <si>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</si>
  <si>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</si>
  <si>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</si>
  <si>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</si>
  <si>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</si>
  <si>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</si>
  <si>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</si>
  <si>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</si>
  <si>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</si>
  <si>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</si>
  <si>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</si>
  <si>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</si>
  <si>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</si>
  <si>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</si>
  <si>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</si>
  <si>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</si>
  <si>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</si>
  <si>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</si>
  <si>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</si>
  <si>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</si>
  <si>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</si>
  <si>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</si>
  <si>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</si>
  <si>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</si>
  <si>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</si>
  <si>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</si>
  <si>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</si>
  <si>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</si>
  <si>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</si>
  <si>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</si>
  <si>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</si>
  <si>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</si>
  <si>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</si>
  <si>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</si>
  <si>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</si>
  <si>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</si>
  <si>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</si>
  <si>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</si>
  <si>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</si>
  <si>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</si>
  <si>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</si>
  <si>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</si>
  <si>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</si>
  <si>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</si>
  <si>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</si>
  <si>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</si>
  <si>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</si>
  <si>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</si>
  <si>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</si>
  <si>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</si>
  <si>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</si>
  <si>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</si>
  <si>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</si>
  <si>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</si>
  <si>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</si>
  <si>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</si>
  <si>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</si>
  <si>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</si>
  <si>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</si>
  <si>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</si>
  <si>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</si>
  <si>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</si>
  <si>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</si>
  <si>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</si>
  <si>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</si>
  <si>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</si>
  <si>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</si>
  <si>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</si>
  <si>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</si>
  <si>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</si>
  <si>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</si>
  <si>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</si>
  <si>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</si>
  <si>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</si>
  <si>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</si>
  <si>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</si>
  <si>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</si>
  <si>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</si>
  <si>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</si>
  <si>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</si>
  <si>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</si>
  <si>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</si>
  <si>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</si>
  <si>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</si>
  <si>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</si>
  <si>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</si>
  <si>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</si>
  <si>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</si>
  <si>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</si>
  <si>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</si>
  <si>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</si>
  <si>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</si>
  <si>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</si>
  <si>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</si>
  <si>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</si>
  <si>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</si>
  <si>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</si>
  <si>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</si>
  <si>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</si>
  <si>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</si>
  <si>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</si>
  <si>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</si>
  <si>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</si>
  <si>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</si>
  <si>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</si>
  <si>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</si>
  <si>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</si>
  <si>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</si>
  <si>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</si>
  <si>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</si>
  <si>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</si>
  <si>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</si>
  <si>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</si>
  <si>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</si>
  <si>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</si>
  <si>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</si>
  <si>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</si>
  <si>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</si>
  <si>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</si>
  <si>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</si>
  <si>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</si>
  <si>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</si>
  <si>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</si>
  <si>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</si>
  <si>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</si>
  <si>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</si>
  <si>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</si>
  <si>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</si>
  <si>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</si>
  <si>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</si>
  <si>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</si>
  <si>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</si>
  <si>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</si>
  <si>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</si>
  <si>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</si>
  <si>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</si>
  <si>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</si>
  <si>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</si>
  <si>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</si>
  <si>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</si>
  <si>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</si>
  <si>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</si>
  <si>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</si>
  <si>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</si>
  <si>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</si>
  <si>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</si>
  <si>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</si>
  <si>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</si>
  <si>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</si>
  <si>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</si>
  <si>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</si>
  <si>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</si>
  <si>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</si>
  <si>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</si>
  <si>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</si>
  <si>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</si>
  <si>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</si>
  <si>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</si>
  <si>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</si>
  <si>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</si>
  <si>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</si>
  <si>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</si>
  <si>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</si>
  <si>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</si>
  <si>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</si>
  <si>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</si>
  <si>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</si>
  <si>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</si>
  <si>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</si>
  <si>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</si>
  <si>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</si>
  <si>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</si>
  <si>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</si>
  <si>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</si>
  <si>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</si>
  <si>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</si>
  <si>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</si>
  <si>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</si>
  <si>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</si>
  <si>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</si>
  <si>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</si>
  <si>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</si>
  <si>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</si>
  <si>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</si>
  <si>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</si>
  <si>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</si>
  <si>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</si>
  <si>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</si>
  <si>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</si>
  <si>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</si>
  <si>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</si>
  <si>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</si>
  <si>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</si>
  <si>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</si>
  <si>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</si>
  <si>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</si>
  <si>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</si>
  <si>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</si>
  <si>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</si>
  <si>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</si>
  <si>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</si>
  <si>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</si>
  <si>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</si>
  <si>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</si>
  <si>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</si>
  <si>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</si>
  <si>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</si>
  <si>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</si>
  <si>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</si>
  <si>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</si>
  <si>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</si>
  <si>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</si>
  <si>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</si>
  <si>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</si>
  <si>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</si>
  <si>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</si>
  <si>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</si>
  <si>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</si>
  <si>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</si>
  <si>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</si>
  <si>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</si>
  <si>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</si>
  <si>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</si>
  <si>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</si>
  <si>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</si>
  <si>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</si>
  <si>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</si>
  <si>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</si>
  <si>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</si>
  <si>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</si>
  <si>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</si>
  <si>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</si>
  <si>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</si>
  <si>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</si>
  <si>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</si>
  <si>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</si>
  <si>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</si>
  <si>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</si>
  <si>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</si>
  <si>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</si>
  <si>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</si>
  <si>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</si>
  <si>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</si>
  <si>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</si>
  <si>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</si>
  <si>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</si>
  <si>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</si>
  <si>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</si>
  <si>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</si>
  <si>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</si>
  <si>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</si>
  <si>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</si>
  <si>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</si>
  <si>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</si>
  <si>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</si>
  <si>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</si>
  <si>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</si>
  <si>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</si>
  <si>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</si>
  <si>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</si>
  <si>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</si>
  <si>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</si>
  <si>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</si>
  <si>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</si>
  <si>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</si>
  <si>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</si>
  <si>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</si>
  <si>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</si>
  <si>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</si>
  <si>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</si>
  <si>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</si>
  <si>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</si>
  <si>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</si>
  <si>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</si>
  <si>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</si>
  <si>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</si>
  <si>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</si>
  <si>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</si>
  <si>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</si>
  <si>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</si>
  <si>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</si>
  <si>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</si>
  <si>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</si>
  <si>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</si>
  <si>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</si>
  <si>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</si>
  <si>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</si>
  <si>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</si>
  <si>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</si>
  <si>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</si>
  <si>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</si>
  <si>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</si>
  <si>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</si>
  <si>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</si>
  <si>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</si>
  <si>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</si>
  <si>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</si>
  <si>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</si>
  <si>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</si>
  <si>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</si>
  <si>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</si>
  <si>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</si>
  <si>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</si>
  <si>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</si>
  <si>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</si>
  <si>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</si>
  <si>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</si>
  <si>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</si>
  <si>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</si>
  <si>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</si>
  <si>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</si>
  <si>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</si>
  <si>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</si>
  <si>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</si>
  <si>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</si>
  <si>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</si>
  <si>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</si>
  <si>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</si>
  <si>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</si>
  <si>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</si>
  <si>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</si>
  <si>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</si>
  <si>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</si>
  <si>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</si>
  <si>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</si>
  <si>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</si>
  <si>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</si>
  <si>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</si>
  <si>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</si>
  <si>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</si>
  <si>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</si>
  <si>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</si>
  <si>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</si>
  <si>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</si>
  <si>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</si>
  <si>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</si>
  <si>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</si>
  <si>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</si>
  <si>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</si>
  <si>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</si>
  <si>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</si>
  <si>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</si>
  <si>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</si>
  <si>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</si>
  <si>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</si>
  <si>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</si>
  <si>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</si>
  <si>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</si>
  <si>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</si>
  <si>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</si>
  <si>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</si>
  <si>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</si>
  <si>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</si>
  <si>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</si>
  <si>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</si>
  <si>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</si>
  <si>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</si>
  <si>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</si>
  <si>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</si>
  <si>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</si>
  <si>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</si>
  <si>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</si>
  <si>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</si>
  <si>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</si>
  <si>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</si>
  <si>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</si>
  <si>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</si>
  <si>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</si>
  <si>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</si>
  <si>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</si>
  <si>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</si>
  <si>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</si>
  <si>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</si>
  <si>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</si>
  <si>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</si>
  <si>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</si>
  <si>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</si>
  <si>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</si>
  <si>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</si>
  <si>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</si>
  <si>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</si>
  <si>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</si>
  <si>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</si>
  <si>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</si>
  <si>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</si>
  <si>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</si>
  <si>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</si>
  <si>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</si>
  <si>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</si>
  <si>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</si>
  <si>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</si>
  <si>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</si>
  <si>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</si>
  <si>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</si>
  <si>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</si>
  <si>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</si>
  <si>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</si>
  <si>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</si>
  <si>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</si>
  <si>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</si>
  <si>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</si>
  <si>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</si>
  <si>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</si>
  <si>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</si>
  <si>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</si>
  <si>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</si>
  <si>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</si>
  <si>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</si>
  <si>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</si>
  <si>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</si>
  <si>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</si>
  <si>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</si>
  <si>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</si>
  <si>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</si>
  <si>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</si>
  <si>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</si>
  <si>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</si>
  <si>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</si>
  <si>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</si>
  <si>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</si>
  <si>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</si>
  <si>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</si>
  <si>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</si>
  <si>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</si>
  <si>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</si>
  <si>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</si>
  <si>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</si>
  <si>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</si>
  <si>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</si>
  <si>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</si>
  <si>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</si>
  <si>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</si>
  <si>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</si>
  <si>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</si>
  <si>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</si>
  <si>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</si>
  <si>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</si>
  <si>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</si>
  <si>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</si>
  <si>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</si>
  <si>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</si>
  <si>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</si>
  <si>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</si>
  <si>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</si>
  <si>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</si>
  <si>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</si>
  <si>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</si>
  <si>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</si>
  <si>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</si>
  <si>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</si>
  <si>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</si>
  <si>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</si>
  <si>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</si>
  <si>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</si>
  <si>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</si>
  <si>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</si>
  <si>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</si>
  <si>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</si>
  <si>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</si>
  <si>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</si>
  <si>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</si>
  <si>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</si>
  <si>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</si>
  <si>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</si>
  <si>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</si>
  <si>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</si>
  <si>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</si>
  <si>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</si>
  <si>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</si>
  <si>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</si>
  <si>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</si>
  <si>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</si>
  <si>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</si>
  <si>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</si>
  <si>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</si>
  <si>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</si>
  <si>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</si>
  <si>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</si>
  <si>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</si>
  <si>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</si>
  <si>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</si>
  <si>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</si>
  <si>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</si>
  <si>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</si>
  <si>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</si>
  <si>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</si>
  <si>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</si>
  <si>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</si>
  <si>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</si>
  <si>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</si>
  <si>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</si>
  <si>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</si>
  <si>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</si>
  <si>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</si>
  <si>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</si>
  <si>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</si>
  <si>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</si>
  <si>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</si>
  <si>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</si>
  <si>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</si>
  <si>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</si>
  <si>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</si>
  <si>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</si>
  <si>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</si>
  <si>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</si>
  <si>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</si>
  <si>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</si>
  <si>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</si>
  <si>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</si>
  <si>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</si>
  <si>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</si>
  <si>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</si>
  <si>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</si>
  <si>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</si>
  <si>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</si>
  <si>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</si>
  <si>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</si>
  <si>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</si>
  <si>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</si>
  <si>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</si>
  <si>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</si>
  <si>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</si>
  <si>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</si>
  <si>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</si>
  <si>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</si>
  <si>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</si>
  <si>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</si>
  <si>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</si>
  <si>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</si>
  <si>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</si>
  <si>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</si>
  <si>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</si>
  <si>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</si>
  <si>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</si>
  <si>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</si>
  <si>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</si>
  <si>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</si>
  <si>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</si>
  <si>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</si>
  <si>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</si>
  <si>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</si>
  <si>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</si>
  <si>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</si>
  <si>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</si>
  <si>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</si>
  <si>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</si>
  <si>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</si>
  <si>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</si>
  <si>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</si>
  <si>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</si>
  <si>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</si>
  <si>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</si>
  <si>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</si>
  <si>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</si>
  <si>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</si>
  <si>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</si>
  <si>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</si>
  <si>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</si>
  <si>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</si>
  <si>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</si>
  <si>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</si>
  <si>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</si>
  <si>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</si>
  <si>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</si>
  <si>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</si>
  <si>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</si>
  <si>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</si>
  <si>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</si>
  <si>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</si>
  <si>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</si>
  <si>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</si>
  <si>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</si>
  <si>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</si>
  <si>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</si>
  <si>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</si>
  <si>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</si>
  <si>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</si>
  <si>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</si>
  <si>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</si>
  <si>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</si>
  <si>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</si>
  <si>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</si>
  <si>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</si>
  <si>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</si>
  <si>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</si>
  <si>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</si>
  <si>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</si>
  <si>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</si>
  <si>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</si>
  <si>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</si>
  <si>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</si>
  <si>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</si>
  <si>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</si>
  <si>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</si>
  <si>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</si>
  <si>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</si>
  <si>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</si>
  <si>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</si>
  <si>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</si>
  <si>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</si>
  <si>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</si>
  <si>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</si>
  <si>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</si>
  <si>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</si>
  <si>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</si>
  <si>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</si>
  <si>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</si>
  <si>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</si>
  <si>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</si>
  <si>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</si>
  <si>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</si>
  <si>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</si>
  <si>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</si>
  <si>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</si>
  <si>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</si>
  <si>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</si>
  <si>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</si>
  <si>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</si>
  <si>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</si>
  <si>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</si>
  <si>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</si>
  <si>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</si>
  <si>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</si>
  <si>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</si>
  <si>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</si>
  <si>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</si>
  <si>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</si>
  <si>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</si>
  <si>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</si>
  <si>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</si>
  <si>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</si>
  <si>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</si>
  <si>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</si>
  <si>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</si>
  <si>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</si>
  <si>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</si>
  <si>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</si>
  <si>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</si>
  <si>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</si>
  <si>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</si>
  <si>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</si>
  <si>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</si>
  <si>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</si>
  <si>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</si>
  <si>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</si>
  <si>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</si>
  <si>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</si>
  <si>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</si>
  <si>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</si>
  <si>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</si>
  <si>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</si>
  <si>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</si>
  <si>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</si>
  <si>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</si>
  <si>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</si>
  <si>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</si>
  <si>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</si>
  <si>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</si>
  <si>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</si>
  <si>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</si>
  <si>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</si>
  <si>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</si>
  <si>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</si>
  <si>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</si>
  <si>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</si>
  <si>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</si>
  <si>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</si>
  <si>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</si>
  <si>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</si>
  <si>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</si>
  <si>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</si>
  <si>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</si>
  <si>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</si>
  <si>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</si>
  <si>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</si>
  <si>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</si>
  <si>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</si>
  <si>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</si>
  <si>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</si>
  <si>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</si>
  <si>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</si>
  <si>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</si>
  <si>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</si>
  <si>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</si>
  <si>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</si>
  <si>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</si>
  <si>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</si>
  <si>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</si>
  <si>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</si>
  <si>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</si>
  <si>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</si>
  <si>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</si>
  <si>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</si>
  <si>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</si>
  <si>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</si>
  <si>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</si>
  <si>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</si>
  <si>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</si>
  <si>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</si>
  <si>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</si>
  <si>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</si>
  <si>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</si>
  <si>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</si>
  <si>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</si>
  <si>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</si>
  <si>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</si>
  <si>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</si>
  <si>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</si>
  <si>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</si>
  <si>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</si>
  <si>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</si>
  <si>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</si>
  <si>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</si>
  <si>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</si>
  <si>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</si>
  <si>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</si>
  <si>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</si>
  <si>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</si>
  <si>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</si>
  <si>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</si>
  <si>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</si>
  <si>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</si>
  <si>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</si>
  <si>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</si>
  <si>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</si>
  <si>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</si>
  <si>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</si>
  <si>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</si>
  <si>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</si>
  <si>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</si>
  <si>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</si>
  <si>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</si>
  <si>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</si>
  <si>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</si>
  <si>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</si>
  <si>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</si>
  <si>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</si>
  <si>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</si>
  <si>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</si>
  <si>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</si>
  <si>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</si>
  <si>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</si>
  <si>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</si>
  <si>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</si>
  <si>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</si>
  <si>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</si>
  <si>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</si>
  <si>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</si>
  <si>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</si>
  <si>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</si>
  <si>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</si>
  <si>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</si>
  <si>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</si>
  <si>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</si>
  <si>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</si>
  <si>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</si>
  <si>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</si>
  <si>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</si>
  <si>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</si>
  <si>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</si>
  <si>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</si>
  <si>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</si>
  <si>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</si>
  <si>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</si>
  <si>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</si>
  <si>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</si>
  <si>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</si>
  <si>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</si>
  <si>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</si>
  <si>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</si>
  <si>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</si>
  <si>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</si>
  <si>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</si>
  <si>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</si>
  <si>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</si>
  <si>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</si>
  <si>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</si>
  <si>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</si>
  <si>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</si>
  <si>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</si>
  <si>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</si>
  <si>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</si>
  <si>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</si>
  <si>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</si>
  <si>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</si>
  <si>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</si>
  <si>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</si>
  <si>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</si>
  <si>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</si>
  <si>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</si>
  <si>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</si>
  <si>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</si>
  <si>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</si>
  <si>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</si>
  <si>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</si>
  <si>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</si>
  <si>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</si>
  <si>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</si>
  <si>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</si>
  <si>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</si>
  <si>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</si>
  <si>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</si>
  <si>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</si>
  <si>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</si>
  <si>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</si>
  <si>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</si>
  <si>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</si>
  <si>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</si>
  <si>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</si>
  <si>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</si>
  <si>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</si>
  <si>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</si>
  <si>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</si>
  <si>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</si>
  <si>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</si>
  <si>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</si>
  <si>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</si>
  <si>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</si>
  <si>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</si>
  <si>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</si>
  <si>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</si>
  <si>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</si>
  <si>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</si>
  <si>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</si>
  <si>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</si>
  <si>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</si>
  <si>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</si>
  <si>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</si>
  <si>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</si>
  <si>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</si>
  <si>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</si>
  <si>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</si>
  <si>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</si>
  <si>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</si>
  <si>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</si>
  <si>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</si>
  <si>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</si>
  <si>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</si>
  <si>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</si>
  <si>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</si>
  <si>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</si>
  <si>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</si>
  <si>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</si>
  <si>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</si>
  <si>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</si>
  <si>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</si>
  <si>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</si>
  <si>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</si>
  <si>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</si>
  <si>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</si>
  <si>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</si>
  <si>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</si>
  <si>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</si>
  <si>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</si>
  <si>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</si>
  <si>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</si>
  <si>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</si>
  <si>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</si>
  <si>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</si>
  <si>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</si>
  <si>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</si>
  <si>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</si>
  <si>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</si>
  <si>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</si>
  <si>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</si>
  <si>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</si>
  <si>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</si>
  <si>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</si>
  <si>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</si>
  <si>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</si>
  <si>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</si>
  <si>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</si>
  <si>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</si>
  <si>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</si>
  <si>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</si>
  <si>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</si>
  <si>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</si>
  <si>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</si>
  <si>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</si>
  <si>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</si>
  <si>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</si>
  <si>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</si>
  <si>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</si>
  <si>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</si>
  <si>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</si>
  <si>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</si>
  <si>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</si>
  <si>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</si>
  <si>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</si>
  <si>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</si>
  <si>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</si>
  <si>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</si>
  <si>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</si>
  <si>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</si>
  <si>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</si>
  <si>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</si>
  <si>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</si>
  <si>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</si>
  <si>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</si>
  <si>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</si>
  <si>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</si>
  <si>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</si>
  <si>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</si>
  <si>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</si>
  <si>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</si>
  <si>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</si>
  <si>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</si>
  <si>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</si>
  <si>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</si>
  <si>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</si>
  <si>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</si>
  <si>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</si>
  <si>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</si>
  <si>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</si>
  <si>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</si>
  <si>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</si>
  <si>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</si>
  <si>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</si>
  <si>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</si>
  <si>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</si>
  <si>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</si>
  <si>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</si>
  <si>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</si>
  <si>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</si>
  <si>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</si>
  <si>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</si>
  <si>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</si>
  <si>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</si>
  <si>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</si>
  <si>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</si>
  <si>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</si>
  <si>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</si>
  <si>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</si>
  <si>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</si>
  <si>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</si>
  <si>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</si>
  <si>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</si>
  <si>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</si>
  <si>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</si>
  <si>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</si>
  <si>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</si>
  <si>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</si>
  <si>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</si>
  <si>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</si>
  <si>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</si>
  <si>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</si>
  <si>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</si>
  <si>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</si>
  <si>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</si>
  <si>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</si>
  <si>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</si>
  <si>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</si>
  <si>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</si>
  <si>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</si>
  <si>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</si>
  <si>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</si>
  <si>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</si>
  <si>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</si>
  <si>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</si>
  <si>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</si>
  <si>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</si>
  <si>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</si>
  <si>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</si>
  <si>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</si>
  <si>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</si>
  <si>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</si>
  <si>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</si>
  <si>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</si>
  <si>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</si>
  <si>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</si>
  <si>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</si>
  <si>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</si>
  <si>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</si>
  <si>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</si>
  <si>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</si>
  <si>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</si>
  <si>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</si>
  <si>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</si>
  <si>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</si>
  <si>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</si>
  <si>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</si>
  <si>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</si>
  <si>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</si>
  <si>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</si>
  <si>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</si>
  <si>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</si>
  <si>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</si>
  <si>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</si>
  <si>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</si>
  <si>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</si>
  <si>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</si>
  <si>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</si>
  <si>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</si>
  <si>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</si>
  <si>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</si>
  <si>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</si>
  <si>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</si>
  <si>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</si>
  <si>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</si>
  <si>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</si>
  <si>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</si>
  <si>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</si>
  <si>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</si>
  <si>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</si>
  <si>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</si>
  <si>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</si>
  <si>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</si>
  <si>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</si>
  <si>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</si>
  <si>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</si>
  <si>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</si>
  <si>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</si>
  <si>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</si>
  <si>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</si>
  <si>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</si>
  <si>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</si>
  <si>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</si>
  <si>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</si>
  <si>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</si>
  <si>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</si>
  <si>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</si>
  <si>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</si>
  <si>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</si>
  <si>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</si>
  <si>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</si>
  <si>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</si>
  <si>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</si>
  <si>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</si>
  <si>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</si>
  <si>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</si>
  <si>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</si>
  <si>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</si>
  <si>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</si>
  <si>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</si>
  <si>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</si>
  <si>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</si>
  <si>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</si>
  <si>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</si>
  <si>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</si>
  <si>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</si>
  <si>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</si>
  <si>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</si>
  <si>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</si>
  <si>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</si>
  <si>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</si>
  <si>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</si>
  <si>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</si>
  <si>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</si>
  <si>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</si>
  <si>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</si>
  <si>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</si>
  <si>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</si>
  <si>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</si>
  <si>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</si>
  <si>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</si>
  <si>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</si>
  <si>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</si>
  <si>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</si>
  <si>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</si>
  <si>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</si>
  <si>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</si>
  <si>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</si>
  <si>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</si>
  <si>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</si>
  <si>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</si>
  <si>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</si>
  <si>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</si>
  <si>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</si>
  <si>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</si>
  <si>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</si>
  <si>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</si>
  <si>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</si>
  <si>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</si>
  <si>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</si>
  <si>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</si>
  <si>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</si>
  <si>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</si>
  <si>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</si>
  <si>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</si>
  <si>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</si>
  <si>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</si>
  <si>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</si>
  <si>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</si>
  <si>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</si>
  <si>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</si>
  <si>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</si>
  <si>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</si>
  <si>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</si>
  <si>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</si>
  <si>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</si>
  <si>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</si>
  <si>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</si>
  <si>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</si>
  <si>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</si>
  <si>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</si>
  <si>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</si>
  <si>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</si>
  <si>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</si>
  <si>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</si>
  <si>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</si>
  <si>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</si>
  <si>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</si>
  <si>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</si>
  <si>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</si>
  <si>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</si>
  <si>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</si>
  <si>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</si>
  <si>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</si>
  <si>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</si>
  <si>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</si>
  <si>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</si>
  <si>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</si>
  <si>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</si>
  <si>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</si>
  <si>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</si>
  <si>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</si>
  <si>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</si>
  <si>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</si>
  <si>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</si>
  <si>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</si>
  <si>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</si>
  <si>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</si>
  <si>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</si>
  <si>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</si>
  <si>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</si>
  <si>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</si>
  <si>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</si>
  <si>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</si>
  <si>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</si>
  <si>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</si>
  <si>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</si>
  <si>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</si>
  <si>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</si>
  <si>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</si>
  <si>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</si>
  <si>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</si>
  <si>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</si>
  <si>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</si>
  <si>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</si>
  <si>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</si>
  <si>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</si>
  <si>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</si>
  <si>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</si>
  <si>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</si>
  <si>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</si>
  <si>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</si>
  <si>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</si>
  <si>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</si>
  <si>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</si>
  <si>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</si>
  <si>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</si>
  <si>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</si>
  <si>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</si>
  <si>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</si>
  <si>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</si>
  <si>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</si>
  <si>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</si>
  <si>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</si>
  <si>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</si>
  <si>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</si>
  <si>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</si>
  <si>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</si>
  <si>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</si>
  <si>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</si>
  <si>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</si>
  <si>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</si>
  <si>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</si>
  <si>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</si>
  <si>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</si>
  <si>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</si>
  <si>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</si>
  <si>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</si>
  <si>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</si>
  <si>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</si>
  <si>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</si>
  <si>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</si>
  <si>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</si>
  <si>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</si>
  <si>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</si>
  <si>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</si>
  <si>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</si>
  <si>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</si>
  <si>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</si>
  <si>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</si>
  <si>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</si>
  <si>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</si>
  <si>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</si>
  <si>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</si>
  <si>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</si>
  <si>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</si>
  <si>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</si>
  <si>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</si>
  <si>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</si>
  <si>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</si>
  <si>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</si>
  <si>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</si>
  <si>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</si>
  <si>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</si>
  <si>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</si>
  <si>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</si>
  <si>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</si>
  <si>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</si>
  <si>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</si>
  <si>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</si>
  <si>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</si>
  <si>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</si>
  <si>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</si>
  <si>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</si>
  <si>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</si>
  <si>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</si>
  <si>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</si>
  <si>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</si>
  <si>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</si>
  <si>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</si>
  <si>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</si>
  <si>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</si>
  <si>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</si>
  <si>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</si>
  <si>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</si>
  <si>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</si>
  <si>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</si>
  <si>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</si>
  <si>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</si>
  <si>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</si>
  <si>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</si>
  <si>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</si>
  <si>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</si>
  <si>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</si>
  <si>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</si>
  <si>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</si>
  <si>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</si>
  <si>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</si>
  <si>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</si>
  <si>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</si>
  <si>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</si>
  <si>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</si>
  <si>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</si>
  <si>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</si>
  <si>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</si>
  <si>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</si>
  <si>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</si>
  <si>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</si>
  <si>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</si>
  <si>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</si>
  <si>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</si>
  <si>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</si>
  <si>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</si>
  <si>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</si>
  <si>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</si>
  <si>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</si>
  <si>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</si>
  <si>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</si>
  <si>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</si>
  <si>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</si>
  <si>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</si>
  <si>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</si>
  <si>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</si>
  <si>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</si>
  <si>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</si>
  <si>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</si>
  <si>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</si>
  <si>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</si>
  <si>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</si>
  <si>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</si>
  <si>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</si>
  <si>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</si>
  <si>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</si>
  <si>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</si>
  <si>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</si>
  <si>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</si>
  <si>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</si>
  <si>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</si>
  <si>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</si>
  <si>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</si>
  <si>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</si>
  <si>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</si>
  <si>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</si>
  <si>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</si>
  <si>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</si>
  <si>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</si>
  <si>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</si>
  <si>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</si>
  <si>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</si>
  <si>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</si>
  <si>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</si>
  <si>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</si>
  <si>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</si>
  <si>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</si>
  <si>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</si>
  <si>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</si>
  <si>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</si>
  <si>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</si>
  <si>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</si>
  <si>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</si>
  <si>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</si>
  <si>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</si>
  <si>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</si>
  <si>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</si>
  <si>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</si>
  <si>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</si>
  <si>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</si>
  <si>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</si>
  <si>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</si>
  <si>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</si>
  <si>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</si>
  <si>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</si>
  <si>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</si>
  <si>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</si>
  <si>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</si>
  <si>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</si>
  <si>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</si>
  <si>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</si>
  <si>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</si>
  <si>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</si>
  <si>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</si>
  <si>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</si>
  <si>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</si>
  <si>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</si>
  <si>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</si>
  <si>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</si>
  <si>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</si>
  <si>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</si>
  <si>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</si>
  <si>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</si>
  <si>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</si>
  <si>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</si>
  <si>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</si>
  <si>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</si>
  <si>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</si>
  <si>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</si>
  <si>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</si>
  <si>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</si>
  <si>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</si>
  <si>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</si>
  <si>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</si>
  <si>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</si>
  <si>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</si>
  <si>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</si>
  <si>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</si>
  <si>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</si>
  <si>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</si>
  <si>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</si>
  <si>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</si>
  <si>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</si>
  <si>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</si>
  <si>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</si>
  <si>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</si>
  <si>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</si>
  <si>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</si>
  <si>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</si>
  <si>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</si>
  <si>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</si>
  <si>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</si>
  <si>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</si>
  <si>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</si>
  <si>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</si>
  <si>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</si>
  <si>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</si>
  <si>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</si>
  <si>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</si>
  <si>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</si>
  <si>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</si>
  <si>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</si>
  <si>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</si>
  <si>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</si>
  <si>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</si>
  <si>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</si>
  <si>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</si>
  <si>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</si>
  <si>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</si>
  <si>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</si>
  <si>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</si>
  <si>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</si>
  <si>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</si>
  <si>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</si>
  <si>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</si>
  <si>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</si>
  <si>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</si>
  <si>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</si>
  <si>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</si>
  <si>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</si>
  <si>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</si>
  <si>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</si>
  <si>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</si>
  <si>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</si>
  <si>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</si>
  <si>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</si>
  <si>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</si>
  <si>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</si>
  <si>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</si>
  <si>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</si>
  <si>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</si>
  <si>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</si>
  <si>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</si>
  <si>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</si>
  <si>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</si>
  <si>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</si>
  <si>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</si>
  <si>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</si>
  <si>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</si>
  <si>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</si>
  <si>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</si>
  <si>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</si>
  <si>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</si>
  <si>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</si>
  <si>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</si>
  <si>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</si>
  <si>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</si>
  <si>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</si>
  <si>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</si>
  <si>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</si>
  <si>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</si>
  <si>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</si>
  <si>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</si>
  <si>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</si>
  <si>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</si>
  <si>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</si>
  <si>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</si>
  <si>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</si>
  <si>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</si>
  <si>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</si>
  <si>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</si>
  <si>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</si>
  <si>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</si>
  <si>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</si>
  <si>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</si>
  <si>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</si>
  <si>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</si>
  <si>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</si>
  <si>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</si>
  <si>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</si>
  <si>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</si>
  <si>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</si>
  <si>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</si>
  <si>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</si>
  <si>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</si>
  <si>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</si>
  <si>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</si>
  <si>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</si>
  <si>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</si>
  <si>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</si>
  <si>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</si>
  <si>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</si>
  <si>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</si>
  <si>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</si>
  <si>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</si>
  <si>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</si>
  <si>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</si>
  <si>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</si>
  <si>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</si>
  <si>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</si>
  <si>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</si>
  <si>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</si>
  <si>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</si>
  <si>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</si>
  <si>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</si>
  <si>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</si>
  <si>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</si>
  <si>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</si>
  <si>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</si>
  <si>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</si>
  <si>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</si>
  <si>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</si>
  <si>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</si>
  <si>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</si>
  <si>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</si>
  <si>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</si>
  <si>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</si>
  <si>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</si>
  <si>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</si>
  <si>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</si>
  <si>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</si>
  <si>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</si>
  <si>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</si>
  <si>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</si>
  <si>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</si>
  <si>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</si>
  <si>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</si>
  <si>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</si>
  <si>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</si>
  <si>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</si>
  <si>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</si>
  <si>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</si>
  <si>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</si>
  <si>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</si>
  <si>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</si>
  <si>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</si>
  <si>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</si>
  <si>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</si>
  <si>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</si>
  <si>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</si>
  <si>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</si>
  <si>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</si>
  <si>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</si>
  <si>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</si>
  <si>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</si>
  <si>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</si>
  <si>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</si>
  <si>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</si>
  <si>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</si>
  <si>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</si>
  <si>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</si>
  <si>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</si>
  <si>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</si>
  <si>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</si>
  <si>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</si>
  <si>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</si>
  <si>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</si>
  <si>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</si>
  <si>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</si>
  <si>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</si>
  <si>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</si>
  <si>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</si>
  <si>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</si>
  <si>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</si>
  <si>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</si>
  <si>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</si>
  <si>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</si>
  <si>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</si>
  <si>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</si>
  <si>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</si>
  <si>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</si>
  <si>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</si>
  <si>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</si>
  <si>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</si>
  <si>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</si>
  <si>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</si>
  <si>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</si>
  <si>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</si>
  <si>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</si>
  <si>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</si>
  <si>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</si>
  <si>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</si>
  <si>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</si>
  <si>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</si>
  <si>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</si>
  <si>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</si>
  <si>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</si>
  <si>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</si>
  <si>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</si>
  <si>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</si>
  <si>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</si>
  <si>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</si>
  <si>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</si>
  <si>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</si>
  <si>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</si>
  <si>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</si>
  <si>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</si>
  <si>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</si>
  <si>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</si>
  <si>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</si>
  <si>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</si>
  <si>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</si>
  <si>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</si>
  <si>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</si>
  <si>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</si>
  <si>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</si>
  <si>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</si>
  <si>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</si>
  <si>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</si>
  <si>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</si>
  <si>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</si>
  <si>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</si>
  <si>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</si>
  <si>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</si>
  <si>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</si>
  <si>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</si>
  <si>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</si>
  <si>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</si>
  <si>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</si>
  <si>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</si>
  <si>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</si>
  <si>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</si>
  <si>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</si>
  <si>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</si>
  <si>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</si>
  <si>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</si>
  <si>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</si>
  <si>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</si>
  <si>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</si>
  <si>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</si>
  <si>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</si>
  <si>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</si>
  <si>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</si>
  <si>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</si>
  <si>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</si>
  <si>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</si>
  <si>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</si>
  <si>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</si>
  <si>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</si>
  <si>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</si>
  <si>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</si>
  <si>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</si>
  <si>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</si>
  <si>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</si>
  <si>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</si>
  <si>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</si>
  <si>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</si>
  <si>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</si>
  <si>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</si>
  <si>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</si>
  <si>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</si>
  <si>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</si>
  <si>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</si>
  <si>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</si>
  <si>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</si>
  <si>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</si>
  <si>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</si>
  <si>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</si>
  <si>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</si>
  <si>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</si>
  <si>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</si>
  <si>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</si>
  <si>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</si>
  <si>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</si>
  <si>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</si>
  <si>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</si>
  <si>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</si>
  <si>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</si>
  <si>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</si>
  <si>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</si>
  <si>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</si>
  <si>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</si>
  <si>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</si>
  <si>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</si>
  <si>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</si>
  <si>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</si>
  <si>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</si>
  <si>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</si>
  <si>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</si>
  <si>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</si>
  <si>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</si>
  <si>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</si>
  <si>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</si>
  <si>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</si>
  <si>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</si>
  <si>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</si>
  <si>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</si>
  <si>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</si>
  <si>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</si>
  <si>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</si>
  <si>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</si>
  <si>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</si>
  <si>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</si>
  <si>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</si>
  <si>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</si>
  <si>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</si>
  <si>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</si>
  <si>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</si>
  <si>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</si>
  <si>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</si>
  <si>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</si>
  <si>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</si>
  <si>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</si>
  <si>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</si>
  <si>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</si>
  <si>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</si>
  <si>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</si>
  <si>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</si>
  <si>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</si>
  <si>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</si>
  <si>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</si>
  <si>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</si>
  <si>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</si>
  <si>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</si>
  <si>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</si>
  <si>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</si>
  <si>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</si>
  <si>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</si>
  <si>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</si>
  <si>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</si>
  <si>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</si>
  <si>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</si>
  <si>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</si>
  <si>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</si>
  <si>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</si>
  <si>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</si>
  <si>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</si>
  <si>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</si>
  <si>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</si>
  <si>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</si>
  <si>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</si>
  <si>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</si>
  <si>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</si>
  <si>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</si>
  <si>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</si>
  <si>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</si>
  <si>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</si>
  <si>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</si>
  <si>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</si>
  <si>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</si>
  <si>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</si>
  <si>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</si>
  <si>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</si>
  <si>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</si>
  <si>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</si>
  <si>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</si>
  <si>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</si>
  <si>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</si>
  <si>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</si>
  <si>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</si>
  <si>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</si>
  <si>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</si>
  <si>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</si>
  <si>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</si>
  <si>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</si>
  <si>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</si>
  <si>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</si>
  <si>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</si>
  <si>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</si>
  <si>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</si>
  <si>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</si>
  <si>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</si>
  <si>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</si>
  <si>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</si>
  <si>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</si>
  <si>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</si>
  <si>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</si>
  <si>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</si>
  <si>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</si>
  <si>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</si>
  <si>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</si>
  <si>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</si>
  <si>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</si>
  <si>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</si>
  <si>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</si>
  <si>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</si>
  <si>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</si>
  <si>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</si>
  <si>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</si>
  <si>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</si>
  <si>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</si>
  <si>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</si>
  <si>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</si>
  <si>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</si>
  <si>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</si>
  <si>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</si>
  <si>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</si>
  <si>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</si>
  <si>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</si>
  <si>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</si>
  <si>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</si>
  <si>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</si>
  <si>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</si>
  <si>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</si>
  <si>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</si>
  <si>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</si>
  <si>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</si>
  <si>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</si>
  <si>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</si>
  <si>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</si>
  <si>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</si>
  <si>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</si>
  <si>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</si>
  <si>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</si>
  <si>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</si>
  <si>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</si>
  <si>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</si>
  <si>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</si>
  <si>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</si>
  <si>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</si>
  <si>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</si>
  <si>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</si>
  <si>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</si>
  <si>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</si>
  <si>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</si>
  <si>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</si>
  <si>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</si>
  <si>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</si>
  <si>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</si>
  <si>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</si>
  <si>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</si>
  <si>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</si>
  <si>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</si>
  <si>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</si>
  <si>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</si>
  <si>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</si>
  <si>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</si>
  <si>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</si>
  <si>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</si>
  <si>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</si>
  <si>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</si>
  <si>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</si>
  <si>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</si>
  <si>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</si>
  <si>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</si>
  <si>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</si>
  <si>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</si>
  <si>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</si>
  <si>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</si>
  <si>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</si>
  <si>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</si>
  <si>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</si>
  <si>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</si>
  <si>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</si>
  <si>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</si>
  <si>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</si>
  <si>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</si>
  <si>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</si>
  <si>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</si>
  <si>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</si>
  <si>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</si>
  <si>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</si>
  <si>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</si>
  <si>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</si>
  <si>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</si>
  <si>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</si>
  <si>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</si>
  <si>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</si>
  <si>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</si>
  <si>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</si>
  <si>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</si>
  <si>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</si>
  <si>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</si>
  <si>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</si>
  <si>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</si>
  <si>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</si>
  <si>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</si>
  <si>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</si>
  <si>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</si>
  <si>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</si>
  <si>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</si>
  <si>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</si>
  <si>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</si>
  <si>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</si>
  <si>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</si>
  <si>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</si>
  <si>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</si>
  <si>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</si>
  <si>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</si>
  <si>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</si>
  <si>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</si>
  <si>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</si>
  <si>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</si>
  <si>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</si>
  <si>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</si>
  <si>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</si>
  <si>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</si>
  <si>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</si>
  <si>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</si>
  <si>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</si>
  <si>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</si>
  <si>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</si>
  <si>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</si>
  <si>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</si>
  <si>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</si>
  <si>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</si>
  <si>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</si>
  <si>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</si>
  <si>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</si>
  <si>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</si>
  <si>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</si>
  <si>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</si>
  <si>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</si>
  <si>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</si>
  <si>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</si>
  <si>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</si>
  <si>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</si>
  <si>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</si>
  <si>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</si>
  <si>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</si>
  <si>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</si>
  <si>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</si>
  <si>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</si>
  <si>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</si>
  <si>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</si>
  <si>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</si>
  <si>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</si>
  <si>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</si>
  <si>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</si>
  <si>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</si>
  <si>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</si>
  <si>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</si>
  <si>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</si>
  <si>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</si>
  <si>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</si>
  <si>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</si>
  <si>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</si>
  <si>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</si>
  <si>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</si>
  <si>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</si>
  <si>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</si>
  <si>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</si>
  <si>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</si>
  <si>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</si>
  <si>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</si>
  <si>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</si>
  <si>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</si>
  <si>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</si>
  <si>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</si>
  <si>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</si>
  <si>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</si>
  <si>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</si>
  <si>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</si>
  <si>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</si>
  <si>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</si>
  <si>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</si>
  <si>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</si>
  <si>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</si>
  <si>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</si>
  <si>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</si>
  <si>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</si>
  <si>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</si>
  <si>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</si>
  <si>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</si>
  <si>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</si>
  <si>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</si>
  <si>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</si>
  <si>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</si>
  <si>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</si>
  <si>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</si>
  <si>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</si>
  <si>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</si>
  <si>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</si>
  <si>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</si>
  <si>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</si>
  <si>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</si>
  <si>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</si>
  <si>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</si>
  <si>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</si>
  <si>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</si>
  <si>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</si>
  <si>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</si>
  <si>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</si>
  <si>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</si>
  <si>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</si>
  <si>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</si>
  <si>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</si>
  <si>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</si>
  <si>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</si>
  <si>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</si>
  <si>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</si>
  <si>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</si>
  <si>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</si>
  <si>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</si>
  <si>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</si>
  <si>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</si>
  <si>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</si>
  <si>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</si>
  <si>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</si>
  <si>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</si>
  <si>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</si>
  <si>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</si>
  <si>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</si>
  <si>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</si>
  <si>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</si>
  <si>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</si>
  <si>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</si>
  <si>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</si>
  <si>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</si>
  <si>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</si>
  <si>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</si>
  <si>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</si>
  <si>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</si>
  <si>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</si>
  <si>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</si>
  <si>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</si>
  <si>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</si>
  <si>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</si>
  <si>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</si>
  <si>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</si>
  <si>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</si>
  <si>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</si>
  <si>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</si>
  <si>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</si>
  <si>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</si>
  <si>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</si>
  <si>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</si>
  <si>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</si>
  <si>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</si>
  <si>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</si>
  <si>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</si>
  <si>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</si>
  <si>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</si>
  <si>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</si>
  <si>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</si>
  <si>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</si>
  <si>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</si>
  <si>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</si>
  <si>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</si>
  <si>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</si>
  <si>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</si>
  <si>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</si>
  <si>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</si>
  <si>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</si>
  <si>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</si>
  <si>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</si>
  <si>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</si>
  <si>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</si>
  <si>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</si>
  <si>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</si>
  <si>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</si>
  <si>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</si>
  <si>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</si>
  <si>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</si>
  <si>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</si>
  <si>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</si>
  <si>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</si>
  <si>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</si>
  <si>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</si>
  <si>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</si>
  <si>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</si>
  <si>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</si>
  <si>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</si>
  <si>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</si>
  <si>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</si>
  <si>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</si>
  <si>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</si>
  <si>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</si>
  <si>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</si>
  <si>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</si>
  <si>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</si>
  <si>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</si>
  <si>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</si>
  <si>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</si>
  <si>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</si>
  <si>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</si>
  <si>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</si>
  <si>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</si>
  <si>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</si>
  <si>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</si>
  <si>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</si>
  <si>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</si>
  <si>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</si>
  <si>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</si>
  <si>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</si>
  <si>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</si>
  <si>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</si>
  <si>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</si>
  <si>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</si>
  <si>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</si>
  <si>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</si>
  <si>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</si>
  <si>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</si>
  <si>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</si>
  <si>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</si>
  <si>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</si>
  <si>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</si>
  <si>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</si>
  <si>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</si>
  <si>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</si>
  <si>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</si>
  <si>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</si>
  <si>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</si>
  <si>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</si>
  <si>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</si>
  <si>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</si>
  <si>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</si>
  <si>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</si>
  <si>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</si>
  <si>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</si>
  <si>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</si>
  <si>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</si>
  <si>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</si>
  <si>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</si>
  <si>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</si>
  <si>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</si>
  <si>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</si>
  <si>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</si>
  <si>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</si>
  <si>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</si>
  <si>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</si>
  <si>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</si>
  <si>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</si>
  <si>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</si>
  <si>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</si>
  <si>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</si>
  <si>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</si>
  <si>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</si>
  <si>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</si>
  <si>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</si>
  <si>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</si>
  <si>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</si>
  <si>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</si>
  <si>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</si>
  <si>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</si>
  <si>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</si>
  <si>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</si>
  <si>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</si>
  <si>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</si>
  <si>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</si>
  <si>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</si>
  <si>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</si>
  <si>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</si>
  <si>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</si>
  <si>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</si>
  <si>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</si>
  <si>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</si>
  <si>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</si>
  <si>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</si>
  <si>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</si>
  <si>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</si>
  <si>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</si>
  <si>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</si>
  <si>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</si>
  <si>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</si>
  <si>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</si>
  <si>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</si>
  <si>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</si>
  <si>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</si>
  <si>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</si>
  <si>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</si>
  <si>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</si>
  <si>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</si>
  <si>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</si>
  <si>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</si>
  <si>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</si>
  <si>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</si>
  <si>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</si>
  <si>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</si>
  <si>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</si>
  <si>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</si>
  <si>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</si>
  <si>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</si>
  <si>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</si>
  <si>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</si>
  <si>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</si>
  <si>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</si>
  <si>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</si>
  <si>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</si>
  <si>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</si>
  <si>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</si>
  <si>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</si>
  <si>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</si>
  <si>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</si>
  <si>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</si>
  <si>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</si>
  <si>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</si>
  <si>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</si>
  <si>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</si>
  <si>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</si>
  <si>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</si>
  <si>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</si>
  <si>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</si>
  <si>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</si>
  <si>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</si>
  <si>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</si>
  <si>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</si>
  <si>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</si>
  <si>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</si>
  <si>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</si>
  <si>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</si>
  <si>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</si>
  <si>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</si>
  <si>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</si>
  <si>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</si>
  <si>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</si>
  <si>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</si>
  <si>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</si>
  <si>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</si>
  <si>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</si>
  <si>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</si>
  <si>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</si>
  <si>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</si>
  <si>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</si>
  <si>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</si>
  <si>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</si>
  <si>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</si>
  <si>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</si>
  <si>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</si>
  <si>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</si>
  <si>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</si>
  <si>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</si>
  <si>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</si>
  <si>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</si>
  <si>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</si>
  <si>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</si>
  <si>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</si>
  <si>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</si>
  <si>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</si>
  <si>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</si>
  <si>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</si>
  <si>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</si>
  <si>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</si>
  <si>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</si>
  <si>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</si>
  <si>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</si>
  <si>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</si>
  <si>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</si>
  <si>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</si>
  <si>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</si>
  <si>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</si>
  <si>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</si>
  <si>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</si>
  <si>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</si>
  <si>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</si>
  <si>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</si>
  <si>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</si>
  <si>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</si>
  <si>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</si>
  <si>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</si>
  <si>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</si>
  <si>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</si>
  <si>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</si>
  <si>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</si>
  <si>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</si>
  <si>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</si>
  <si>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</si>
  <si>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</si>
  <si>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</si>
  <si>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</si>
  <si>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</si>
  <si>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</si>
  <si>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</si>
  <si>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</si>
  <si>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</si>
  <si>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</si>
  <si>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</si>
  <si>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</si>
  <si>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</si>
  <si>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</si>
  <si>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</si>
  <si>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</si>
  <si>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</si>
  <si>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</si>
  <si>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</si>
  <si>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</si>
  <si>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</si>
  <si>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</si>
  <si>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</si>
  <si>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</si>
  <si>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</si>
  <si>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</si>
  <si>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</si>
  <si>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</si>
  <si>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</si>
  <si>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</si>
  <si>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</si>
  <si>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</si>
  <si>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</si>
  <si>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</si>
  <si>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</si>
  <si>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</si>
  <si>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</si>
  <si>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</si>
  <si>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</si>
  <si>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</si>
  <si>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</si>
  <si>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</si>
  <si>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</si>
  <si>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</si>
  <si>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</si>
  <si>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</si>
  <si>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</si>
  <si>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</si>
  <si>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</si>
  <si>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</si>
  <si>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</si>
  <si>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</si>
  <si>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</si>
  <si>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</si>
  <si>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</si>
  <si>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</si>
  <si>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</si>
  <si>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</si>
  <si>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</si>
  <si>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</si>
  <si>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</si>
  <si>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</si>
  <si>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</si>
  <si>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</si>
  <si>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</si>
  <si>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</si>
  <si>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</si>
  <si>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</si>
  <si>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</si>
  <si>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</si>
  <si>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</si>
  <si>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</si>
  <si>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</si>
  <si>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</si>
  <si>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</si>
  <si>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</si>
  <si>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</si>
  <si>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</si>
  <si>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</si>
  <si>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</si>
  <si>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</si>
  <si>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</si>
  <si>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</si>
  <si>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</si>
  <si>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</si>
  <si>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</si>
  <si>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</si>
  <si>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</si>
  <si>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</si>
  <si>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</si>
  <si>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</si>
  <si>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</si>
  <si>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</si>
  <si>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</si>
  <si>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</si>
  <si>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</si>
  <si>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</si>
  <si>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</si>
  <si>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</si>
  <si>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</si>
  <si>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</si>
  <si>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</si>
  <si>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</si>
  <si>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</si>
  <si>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</si>
  <si>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</si>
  <si>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</si>
  <si>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</si>
  <si>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</si>
  <si>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</si>
  <si>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</si>
  <si>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</si>
  <si>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</si>
  <si>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</si>
  <si>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</si>
  <si>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</si>
  <si>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</si>
  <si>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</si>
  <si>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</si>
  <si>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</si>
  <si>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</si>
  <si>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</si>
  <si>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</si>
  <si>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</si>
  <si>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</si>
  <si>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</si>
  <si>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</si>
  <si>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</si>
  <si>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</si>
  <si>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</si>
  <si>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</si>
  <si>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</si>
  <si>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</si>
  <si>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</si>
  <si>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</si>
  <si>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</si>
  <si>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</si>
  <si>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</si>
  <si>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</si>
  <si>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</si>
  <si>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</si>
  <si>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</si>
  <si>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</si>
  <si>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</si>
  <si>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</si>
  <si>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</si>
  <si>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</si>
  <si>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</si>
  <si>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</si>
  <si>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</si>
  <si>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</si>
  <si>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</si>
  <si>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</si>
  <si>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</si>
  <si>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</si>
  <si>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</si>
  <si>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</si>
  <si>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</si>
  <si>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</si>
  <si>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</si>
  <si>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</si>
  <si>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</si>
  <si>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</si>
  <si>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</si>
  <si>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</si>
  <si>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</si>
  <si>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</si>
  <si>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</si>
  <si>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</si>
  <si>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</si>
  <si>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</si>
  <si>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</si>
  <si>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</si>
  <si>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</si>
  <si>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</si>
  <si>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</si>
  <si>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</si>
  <si>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</si>
  <si>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</si>
  <si>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</si>
  <si>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</si>
  <si>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</si>
  <si>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</si>
  <si>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</si>
  <si>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</si>
  <si>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</si>
  <si>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</si>
  <si>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</si>
  <si>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</si>
  <si>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</si>
  <si>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</si>
  <si>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</si>
  <si>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</si>
  <si>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</si>
  <si>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</si>
  <si>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</si>
  <si>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</si>
  <si>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</si>
  <si>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</si>
  <si>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</si>
  <si>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</si>
  <si>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</si>
  <si>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</si>
  <si>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</si>
  <si>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</si>
  <si>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</si>
  <si>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</si>
  <si>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</si>
  <si>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</si>
  <si>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</si>
  <si>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</si>
  <si>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</si>
  <si>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</si>
  <si>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</si>
  <si>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</si>
  <si>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</si>
  <si>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</si>
  <si>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</si>
  <si>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</si>
  <si>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</si>
  <si>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</si>
  <si>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</si>
  <si>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</si>
  <si>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</si>
  <si>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</si>
  <si>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</si>
  <si>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</si>
  <si>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</si>
  <si>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</si>
  <si>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</si>
  <si>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</si>
  <si>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</si>
  <si>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</si>
  <si>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</si>
  <si>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</si>
  <si>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</si>
  <si>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</si>
  <si>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</si>
  <si>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</si>
  <si>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</si>
  <si>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</si>
  <si>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</si>
  <si>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</si>
  <si>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</si>
  <si>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</si>
  <si>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</si>
  <si>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</si>
  <si>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</si>
  <si>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</si>
  <si>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</si>
  <si>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</si>
  <si>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</si>
  <si>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</si>
  <si>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</si>
  <si>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</si>
  <si>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</si>
  <si>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</si>
  <si>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</si>
  <si>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</si>
  <si>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</si>
  <si>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</si>
  <si>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</si>
  <si>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</si>
  <si>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</si>
  <si>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</si>
  <si>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</si>
  <si>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</si>
  <si>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</si>
  <si>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</si>
  <si>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</si>
  <si>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</si>
  <si>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</si>
  <si>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</si>
  <si>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</si>
  <si>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</si>
  <si>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</si>
  <si>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</si>
  <si>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</si>
  <si>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</si>
  <si>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</si>
  <si>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</si>
  <si>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</si>
  <si>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</si>
  <si>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</si>
  <si>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</si>
  <si>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</si>
  <si>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</si>
  <si>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</si>
  <si>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</si>
  <si>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</si>
  <si>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</si>
  <si>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</si>
  <si>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</si>
  <si>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</si>
  <si>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</si>
  <si>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</si>
  <si>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</si>
  <si>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</si>
  <si>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</si>
  <si>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</si>
  <si>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</si>
  <si>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</si>
  <si>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</si>
  <si>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</si>
  <si>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</si>
  <si>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</si>
  <si>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</si>
  <si>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</si>
  <si>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</si>
  <si>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</si>
  <si>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</si>
  <si>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</si>
  <si>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</si>
  <si>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</si>
  <si>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</si>
  <si>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</si>
  <si>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</si>
  <si>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</si>
  <si>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</si>
  <si>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</si>
  <si>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</si>
  <si>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</si>
  <si>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</si>
  <si>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</si>
  <si>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</si>
  <si>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</si>
  <si>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</si>
  <si>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</si>
  <si>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</si>
  <si>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</si>
  <si>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</si>
  <si>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</si>
  <si>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</si>
  <si>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</si>
  <si>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</si>
  <si>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</si>
  <si>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</si>
  <si>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</si>
  <si>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</si>
  <si>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</si>
  <si>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</si>
  <si>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</si>
  <si>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</si>
  <si>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</si>
  <si>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</si>
  <si>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</si>
  <si>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</si>
  <si>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</si>
  <si>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</si>
  <si>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</si>
  <si>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</si>
  <si>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</si>
  <si>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</si>
  <si>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</si>
  <si>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</si>
  <si>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</si>
  <si>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</si>
  <si>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</si>
  <si>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</si>
  <si>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</si>
  <si>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</si>
  <si>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</si>
  <si>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</si>
  <si>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</si>
  <si>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</si>
  <si>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</si>
  <si>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</si>
  <si>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</si>
  <si>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</si>
  <si>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</si>
  <si>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</si>
  <si>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</si>
  <si>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</si>
  <si>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</si>
  <si>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</si>
  <si>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</si>
  <si>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</si>
  <si>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</si>
  <si>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</si>
  <si>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</si>
  <si>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</si>
  <si>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</si>
  <si>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</si>
  <si>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</si>
  <si>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</si>
  <si>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</si>
  <si>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</si>
  <si>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</si>
  <si>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</si>
  <si>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</si>
  <si>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</si>
  <si>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</si>
  <si>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</si>
  <si>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</si>
  <si>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</si>
  <si>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</si>
  <si>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</si>
  <si>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</si>
  <si>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</si>
  <si>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</si>
  <si>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</si>
  <si>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</si>
  <si>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</si>
  <si>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</si>
  <si>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</si>
  <si>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</si>
  <si>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</si>
  <si>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</si>
  <si>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</si>
  <si>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</si>
  <si>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</si>
  <si>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</si>
  <si>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</si>
  <si>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</si>
  <si>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</si>
  <si>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</si>
  <si>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</si>
  <si>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</si>
  <si>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</si>
  <si>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</si>
  <si>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</si>
  <si>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</si>
  <si>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</si>
  <si>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</si>
  <si>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</si>
  <si>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</si>
  <si>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</si>
  <si>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</si>
  <si>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</si>
  <si>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</si>
  <si>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</si>
  <si>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</si>
  <si>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</si>
  <si>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</si>
  <si>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</si>
  <si>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</si>
  <si>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</si>
  <si>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</si>
  <si>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</si>
  <si>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</si>
  <si>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</si>
  <si>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</si>
  <si>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</si>
  <si>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</si>
  <si>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</si>
  <si>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</si>
  <si>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</si>
  <si>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</si>
  <si>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</si>
  <si>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</si>
  <si>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</si>
  <si>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</si>
  <si>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</si>
  <si>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</si>
  <si>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</si>
  <si>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</si>
  <si>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</si>
  <si>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</si>
  <si>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</si>
  <si>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</si>
  <si>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</si>
  <si>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</si>
  <si>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</si>
  <si>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</si>
  <si>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</si>
  <si>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</si>
  <si>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</si>
  <si>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</si>
  <si>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</si>
  <si>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</si>
  <si>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</si>
  <si>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</si>
  <si>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</si>
  <si>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</si>
  <si>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</si>
  <si>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</si>
  <si>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</si>
  <si>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</si>
  <si>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</si>
  <si>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</si>
  <si>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</si>
  <si>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</si>
  <si>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</si>
  <si>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</si>
  <si>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</si>
  <si>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</si>
  <si>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</si>
  <si>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</si>
  <si>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</si>
  <si>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</si>
  <si>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</si>
  <si>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</si>
  <si>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</si>
  <si>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</si>
  <si>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</si>
  <si>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</si>
  <si>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</si>
  <si>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</si>
  <si>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</si>
  <si>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</si>
  <si>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</si>
  <si>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</si>
  <si>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</si>
  <si>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</si>
  <si>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</si>
  <si>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</si>
  <si>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</si>
  <si>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</si>
  <si>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</si>
  <si>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</si>
  <si>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</si>
  <si>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</si>
  <si>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</si>
  <si>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</si>
  <si>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</si>
  <si>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</si>
  <si>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</si>
  <si>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</si>
  <si>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</si>
  <si>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</si>
  <si>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</si>
  <si>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</si>
  <si>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</si>
  <si>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</si>
  <si>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</si>
  <si>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</si>
  <si>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</si>
  <si>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</si>
  <si>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</si>
  <si>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</si>
  <si>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</si>
  <si>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</si>
  <si>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</si>
  <si>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</si>
  <si>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</si>
  <si>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</si>
  <si>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</si>
  <si>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</si>
  <si>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</si>
  <si>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</si>
  <si>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</si>
  <si>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</si>
  <si>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</si>
  <si>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</si>
  <si>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</si>
  <si>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</si>
  <si>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</si>
  <si>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</si>
  <si>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</si>
  <si>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</si>
  <si>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</si>
  <si>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</si>
  <si>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</si>
  <si>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</si>
  <si>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</si>
  <si>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</si>
  <si>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</si>
  <si>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</si>
  <si>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</si>
  <si>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</si>
  <si>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</si>
  <si>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</si>
  <si>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</si>
  <si>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</si>
  <si>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</si>
  <si>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</si>
  <si>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</si>
  <si>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</si>
  <si>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</si>
  <si>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</si>
  <si>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</si>
  <si>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</si>
  <si>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</si>
  <si>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</si>
  <si>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</si>
  <si>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</si>
  <si>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</si>
  <si>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</si>
  <si>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</si>
  <si>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</si>
  <si>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</si>
  <si>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</si>
  <si>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</si>
  <si>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</si>
  <si>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</si>
  <si>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</si>
  <si>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</si>
  <si>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</si>
  <si>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</si>
  <si>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</si>
  <si>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</si>
  <si>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</si>
  <si>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</si>
  <si>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</si>
  <si>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</si>
  <si>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</si>
  <si>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</si>
  <si>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</si>
  <si>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</si>
  <si>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</si>
  <si>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</si>
  <si>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</si>
  <si>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</si>
  <si>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</si>
  <si>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</si>
  <si>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</si>
  <si>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</si>
  <si>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</si>
  <si>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</si>
  <si>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</si>
  <si>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</si>
  <si>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</si>
  <si>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</si>
  <si>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</si>
  <si>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</si>
  <si>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</si>
  <si>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</si>
  <si>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</si>
  <si>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</si>
  <si>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</si>
  <si>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</si>
  <si>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</si>
  <si>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</si>
  <si>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</si>
  <si>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</si>
  <si>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</si>
  <si>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</si>
  <si>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</si>
  <si>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</si>
  <si>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</si>
  <si>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</si>
  <si>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</si>
  <si>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</si>
  <si>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</si>
  <si>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</si>
  <si>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</si>
  <si>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</si>
  <si>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</si>
  <si>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</si>
  <si>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</si>
  <si>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</si>
  <si>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</si>
  <si>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</si>
  <si>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</si>
  <si>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</si>
  <si>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</si>
  <si>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</si>
  <si>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</si>
  <si>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</si>
  <si>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</si>
  <si>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</si>
  <si>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</si>
  <si>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</si>
  <si>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</si>
  <si>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</si>
  <si>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</si>
  <si>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</si>
  <si>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</si>
  <si>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</si>
  <si>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</si>
  <si>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</si>
  <si>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</si>
  <si>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</si>
  <si>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</si>
  <si>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</si>
  <si>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</si>
  <si>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</si>
  <si>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</si>
  <si>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</si>
  <si>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</si>
  <si>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</si>
  <si>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</si>
  <si>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</si>
  <si>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</si>
  <si>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</si>
  <si>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</si>
  <si>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</si>
  <si>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</si>
  <si>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</si>
  <si>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</si>
  <si>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</si>
  <si>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</si>
  <si>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</si>
  <si>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</si>
  <si>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</si>
  <si>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</si>
  <si>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</si>
  <si>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</si>
  <si>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</si>
  <si>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</si>
  <si>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</si>
  <si>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</si>
  <si>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</si>
  <si>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</si>
  <si>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</si>
  <si>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</si>
  <si>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</si>
  <si>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</si>
  <si>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</si>
  <si>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</si>
  <si>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</si>
  <si>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</si>
  <si>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</si>
  <si>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</si>
  <si>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</si>
  <si>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</si>
  <si>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</si>
  <si>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</si>
  <si>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</si>
  <si>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</si>
  <si>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</si>
  <si>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</si>
  <si>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</si>
  <si>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</si>
  <si>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</si>
  <si>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</si>
  <si>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</si>
  <si>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</si>
  <si>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</si>
  <si>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</si>
  <si>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</si>
  <si>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</si>
  <si>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</si>
  <si>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</si>
  <si>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</si>
  <si>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</si>
  <si>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</si>
  <si>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</si>
  <si>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</si>
  <si>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</si>
  <si>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</si>
  <si>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</si>
  <si>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</si>
  <si>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</si>
  <si>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</si>
  <si>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</si>
  <si>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</si>
  <si>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</si>
  <si>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</si>
  <si>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</si>
  <si>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</si>
  <si>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</si>
  <si>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</si>
  <si>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</si>
  <si>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</si>
  <si>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</si>
  <si>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</si>
  <si>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</si>
  <si>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</si>
  <si>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</si>
  <si>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</si>
  <si>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</si>
  <si>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</si>
  <si>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</si>
  <si>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</si>
  <si>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</si>
  <si>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</si>
  <si>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</si>
  <si>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</si>
  <si>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</si>
  <si>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</si>
  <si>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</si>
  <si>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</si>
  <si>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</si>
  <si>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</si>
  <si>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</si>
  <si>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</si>
  <si>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</si>
  <si>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</si>
  <si>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</si>
  <si>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</si>
  <si>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</si>
  <si>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</si>
  <si>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</si>
  <si>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</si>
  <si>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</si>
  <si>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</si>
  <si>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</si>
  <si>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</si>
  <si>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</si>
  <si>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</si>
  <si>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</si>
  <si>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</si>
  <si>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</si>
  <si>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</si>
  <si>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</si>
  <si>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</si>
  <si>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</si>
  <si>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</si>
  <si>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</si>
  <si>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</si>
  <si>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</si>
  <si>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</si>
  <si>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</si>
  <si>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</si>
  <si>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</si>
  <si>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</si>
  <si>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</si>
  <si>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</si>
  <si>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</si>
  <si>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</si>
  <si>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</si>
  <si>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</si>
  <si>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</si>
  <si>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</si>
  <si>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</si>
  <si>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</si>
  <si>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</si>
  <si>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</si>
  <si>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</si>
  <si>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</si>
  <si>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</si>
  <si>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</si>
  <si>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</si>
  <si>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</si>
  <si>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</si>
  <si>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</si>
  <si>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</si>
  <si>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</si>
  <si>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</si>
  <si>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</si>
  <si>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</si>
  <si>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</si>
  <si>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</si>
  <si>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</si>
  <si>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</si>
  <si>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</si>
  <si>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</si>
  <si>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</si>
  <si>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</si>
  <si>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</si>
  <si>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</si>
  <si>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</si>
  <si>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</si>
  <si>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</si>
  <si>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</si>
  <si>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</si>
  <si>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</si>
  <si>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</si>
  <si>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</si>
  <si>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</si>
  <si>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</si>
  <si>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</si>
  <si>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</si>
  <si>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</si>
  <si>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</si>
  <si>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</si>
  <si>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</si>
  <si>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</si>
  <si>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</si>
  <si>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</si>
  <si>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</si>
  <si>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</si>
  <si>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</si>
  <si>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</si>
  <si>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</si>
  <si>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</si>
  <si>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</si>
  <si>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</si>
  <si>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</si>
  <si>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</si>
  <si>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</si>
  <si>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</si>
  <si>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</si>
  <si>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</si>
  <si>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</si>
  <si>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</si>
  <si>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</si>
  <si>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</si>
  <si>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</si>
  <si>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</si>
  <si>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</si>
  <si>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</si>
  <si>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</si>
  <si>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</si>
  <si>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</si>
  <si>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</si>
  <si>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</si>
  <si>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</si>
  <si>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</si>
  <si>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</si>
  <si>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</si>
  <si>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</si>
  <si>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</si>
  <si>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</si>
  <si>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</si>
  <si>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</si>
  <si>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</si>
  <si>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</si>
  <si>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</si>
  <si>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</si>
  <si>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</si>
  <si>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</si>
  <si>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</si>
  <si>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</si>
  <si>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</si>
  <si>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</si>
  <si>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</si>
  <si>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</si>
  <si>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</si>
  <si>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</si>
  <si>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</si>
  <si>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</si>
  <si>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</si>
  <si>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</si>
  <si>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</si>
  <si>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</si>
  <si>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</si>
  <si>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</si>
  <si>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</si>
  <si>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</si>
  <si>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</si>
  <si>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</si>
  <si>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</si>
  <si>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</si>
  <si>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</si>
  <si>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</si>
  <si>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</si>
  <si>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</si>
  <si>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</si>
  <si>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</si>
  <si>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</si>
  <si>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</si>
  <si>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</si>
  <si>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</si>
  <si>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</si>
  <si>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</si>
  <si>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</si>
  <si>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</si>
  <si>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</si>
  <si>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</si>
  <si>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</si>
  <si>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</si>
  <si>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</si>
  <si>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</si>
  <si>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</si>
  <si>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</si>
  <si>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</si>
  <si>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</si>
  <si>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</si>
  <si>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</si>
  <si>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</si>
  <si>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</si>
  <si>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</si>
  <si>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</si>
  <si>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</si>
  <si>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</si>
  <si>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</si>
  <si>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</si>
  <si>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</si>
  <si>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</si>
  <si>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</si>
  <si>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</si>
  <si>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</si>
  <si>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</si>
  <si>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</si>
  <si>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</si>
  <si>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</si>
  <si>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</si>
  <si>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</si>
  <si>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</si>
  <si>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</si>
  <si>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</si>
  <si>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</si>
  <si>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</si>
  <si>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</si>
  <si>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</si>
  <si>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</si>
  <si>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</si>
  <si>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</si>
  <si>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</si>
  <si>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</si>
  <si>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</si>
  <si>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</si>
  <si>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</si>
  <si>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</si>
  <si>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</si>
  <si>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</si>
  <si>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</si>
  <si>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</si>
  <si>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</si>
  <si>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</si>
  <si>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</si>
  <si>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</si>
  <si>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</si>
  <si>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</si>
  <si>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</si>
  <si>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</si>
  <si>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</si>
  <si>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</si>
  <si>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</si>
  <si>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</si>
  <si>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</si>
  <si>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</si>
  <si>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</si>
  <si>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</si>
  <si>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</si>
  <si>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</si>
  <si>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</si>
  <si>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</si>
  <si>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</si>
  <si>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</si>
  <si>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</si>
  <si>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</si>
  <si>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</si>
  <si>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</si>
  <si>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</si>
  <si>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</si>
  <si>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</si>
  <si>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</si>
  <si>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</si>
  <si>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</si>
  <si>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</si>
  <si>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</si>
  <si>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</si>
  <si>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</si>
  <si>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</si>
  <si>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</si>
  <si>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</si>
  <si>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</si>
  <si>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</si>
  <si>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</si>
  <si>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</si>
  <si>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</si>
  <si>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</si>
  <si>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</si>
  <si>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</si>
  <si>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</si>
  <si>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</si>
  <si>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</si>
  <si>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</si>
  <si>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</si>
  <si>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</si>
  <si>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</si>
  <si>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</si>
  <si>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</si>
  <si>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</si>
  <si>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</si>
  <si>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</si>
  <si>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</si>
  <si>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</si>
  <si>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</si>
  <si>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</si>
  <si>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</si>
  <si>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</si>
  <si>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</si>
  <si>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</si>
  <si>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</si>
  <si>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</si>
  <si>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</si>
  <si>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</si>
  <si>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</si>
  <si>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</si>
  <si>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</si>
  <si>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</si>
  <si>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</si>
  <si>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</si>
  <si>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</si>
  <si>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</si>
  <si>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</si>
  <si>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</si>
  <si>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</si>
  <si>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</si>
  <si>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</si>
  <si>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</si>
  <si>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</si>
  <si>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</si>
  <si>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</si>
  <si>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</si>
  <si>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</si>
  <si>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</si>
  <si>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</si>
  <si>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</si>
  <si>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</si>
  <si>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</si>
  <si>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</si>
  <si>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</si>
  <si>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</si>
  <si>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</si>
  <si>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</si>
  <si>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</si>
  <si>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</si>
  <si>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</si>
  <si>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</si>
  <si>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</si>
  <si>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</si>
  <si>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</si>
  <si>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</si>
  <si>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</si>
  <si>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</si>
  <si>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</si>
  <si>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</si>
  <si>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</si>
  <si>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</si>
  <si>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</si>
  <si>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</si>
  <si>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</si>
  <si>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</si>
  <si>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</si>
  <si>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</si>
  <si>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</si>
  <si>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</si>
  <si>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</si>
  <si>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</si>
  <si>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</si>
  <si>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</si>
  <si>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</si>
  <si>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</si>
  <si>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</si>
  <si>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</si>
  <si>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</si>
  <si>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</si>
  <si>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</si>
  <si>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</si>
  <si>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</si>
  <si>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</si>
  <si>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</si>
  <si>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</si>
  <si>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</si>
  <si>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</si>
  <si>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</si>
  <si>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</si>
  <si>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</si>
  <si>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</si>
  <si>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</si>
  <si>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</si>
  <si>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</si>
  <si>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</si>
  <si>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</si>
  <si>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</si>
  <si>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</si>
  <si>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</si>
  <si>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</si>
  <si>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</si>
  <si>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</si>
  <si>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</si>
  <si>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</si>
  <si>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</si>
  <si>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</si>
  <si>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</si>
  <si>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</si>
  <si>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</si>
  <si>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</si>
  <si>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</si>
  <si>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</si>
  <si>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</si>
  <si>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</si>
  <si>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</si>
  <si>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</si>
  <si>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</si>
  <si>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</si>
  <si>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</si>
  <si>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</si>
  <si>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</si>
  <si>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</si>
  <si>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</si>
  <si>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</si>
  <si>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</si>
  <si>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</si>
  <si>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</si>
  <si>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</si>
  <si>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</si>
  <si>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</si>
  <si>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</si>
  <si>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</si>
  <si>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</si>
  <si>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</si>
  <si>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</si>
  <si>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</si>
  <si>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</si>
  <si>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</si>
  <si>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</si>
  <si>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</si>
  <si>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</si>
  <si>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</si>
  <si>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</si>
  <si>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</si>
  <si>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</si>
  <si>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</si>
  <si>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</si>
  <si>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</si>
  <si>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</si>
  <si>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</si>
  <si>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</si>
  <si>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</si>
  <si>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</si>
  <si>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</si>
  <si>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</si>
  <si>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</si>
  <si>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</si>
  <si>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</si>
  <si>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</si>
  <si>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</si>
  <si>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</si>
  <si>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</si>
  <si>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</si>
  <si>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</si>
  <si>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</si>
  <si>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</si>
  <si>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</si>
  <si>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</si>
  <si>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</si>
  <si>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</si>
  <si>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</si>
  <si>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</si>
  <si>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</si>
  <si>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</si>
  <si>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</si>
  <si>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</si>
  <si>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</si>
  <si>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</si>
  <si>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</si>
  <si>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</si>
  <si>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</si>
  <si>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</si>
  <si>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</si>
  <si>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</si>
  <si>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</si>
  <si>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</si>
  <si>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</si>
  <si>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</si>
  <si>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</si>
  <si>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</si>
  <si>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</si>
  <si>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</si>
  <si>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</si>
  <si>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</si>
  <si>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</si>
  <si>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</si>
  <si>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</si>
  <si>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</si>
  <si>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</si>
  <si>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</si>
  <si>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</si>
  <si>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</si>
  <si>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</si>
  <si>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</si>
  <si>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</si>
  <si>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</si>
  <si>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</si>
  <si>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</si>
  <si>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</si>
  <si>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</si>
  <si>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</si>
  <si>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</si>
  <si>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</si>
  <si>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</si>
  <si>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</si>
  <si>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</si>
  <si>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</si>
  <si>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</si>
  <si>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</si>
  <si>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</si>
  <si>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</si>
  <si>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</si>
  <si>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</si>
  <si>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</si>
  <si>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</si>
  <si>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</si>
  <si>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</si>
  <si>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</si>
  <si>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</si>
  <si>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</si>
  <si>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</si>
  <si>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</si>
  <si>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</si>
  <si>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</si>
  <si>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</si>
  <si>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</si>
  <si>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</si>
  <si>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</si>
  <si>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</si>
  <si>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</si>
  <si>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</si>
  <si>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</si>
  <si>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</si>
  <si>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</si>
  <si>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</si>
  <si>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</si>
  <si>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</si>
  <si>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</si>
  <si>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</si>
  <si>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</si>
  <si>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</si>
  <si>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</si>
  <si>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</si>
  <si>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</si>
  <si>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</si>
  <si>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</si>
  <si>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</si>
  <si>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</si>
  <si>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</si>
  <si>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</si>
  <si>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</si>
  <si>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</si>
  <si>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</si>
  <si>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</si>
  <si>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</si>
  <si>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</si>
  <si>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</si>
  <si>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</si>
  <si>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</si>
  <si>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</si>
  <si>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</si>
  <si>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</si>
  <si>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</si>
  <si>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</si>
  <si>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</si>
  <si>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</si>
  <si>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</si>
  <si>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</si>
  <si>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</si>
  <si>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</si>
  <si>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</si>
  <si>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</si>
  <si>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</si>
  <si>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</si>
  <si>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</si>
  <si>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</si>
  <si>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</si>
  <si>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</si>
  <si>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</si>
  <si>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</si>
  <si>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</si>
  <si>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</si>
  <si>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</si>
  <si>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</si>
  <si>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</si>
  <si>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</si>
  <si>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</si>
  <si>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</si>
  <si>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</si>
  <si>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</si>
  <si>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</si>
  <si>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</si>
  <si>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</si>
  <si>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</si>
  <si>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</si>
  <si>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</si>
  <si>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</si>
  <si>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</si>
  <si>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</si>
  <si>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</si>
  <si>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</si>
  <si>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</si>
  <si>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</si>
  <si>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</si>
  <si>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</si>
  <si>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</si>
  <si>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</si>
  <si>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</si>
  <si>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</si>
  <si>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</si>
  <si>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</si>
  <si>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</si>
  <si>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</si>
  <si>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</si>
  <si>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</si>
  <si>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</si>
  <si>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</si>
  <si>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</si>
  <si>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</si>
  <si>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</si>
  <si>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</si>
  <si>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</si>
  <si>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</si>
  <si>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</si>
  <si>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</si>
  <si>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</si>
  <si>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</si>
  <si>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</si>
  <si>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</si>
  <si>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</si>
  <si>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</si>
  <si>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</si>
  <si>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</si>
  <si>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</si>
  <si>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</si>
  <si>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</si>
  <si>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</si>
  <si>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</si>
  <si>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</si>
  <si>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</si>
  <si>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</si>
  <si>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</si>
  <si>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</si>
  <si>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</si>
  <si>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</si>
  <si>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</si>
  <si>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</si>
  <si>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</si>
  <si>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</si>
  <si>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</si>
  <si>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</si>
  <si>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</si>
  <si>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</si>
  <si>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</si>
  <si>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</si>
  <si>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</si>
  <si>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</si>
  <si>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</si>
  <si>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</si>
  <si>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</si>
  <si>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</si>
  <si>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</si>
  <si>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</si>
  <si>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</si>
  <si>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</si>
  <si>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</si>
  <si>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</si>
  <si>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</si>
  <si>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</si>
  <si>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</si>
  <si>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</si>
  <si>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</si>
  <si>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</si>
  <si>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</si>
  <si>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</si>
  <si>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</si>
  <si>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</si>
  <si>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</si>
  <si>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</si>
  <si>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</si>
  <si>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</si>
  <si>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</si>
  <si>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</si>
  <si>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</si>
  <si>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</si>
  <si>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</si>
  <si>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</si>
  <si>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</si>
  <si>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</si>
  <si>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</si>
  <si>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</si>
  <si>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</si>
  <si>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</si>
  <si>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</si>
  <si>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</si>
  <si>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</si>
  <si>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</si>
  <si>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</si>
  <si>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</si>
  <si>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</si>
  <si>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</si>
  <si>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</si>
  <si>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</si>
  <si>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</si>
  <si>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</si>
  <si>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</si>
  <si>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</si>
  <si>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</si>
  <si>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</si>
  <si>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</si>
  <si>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</si>
  <si>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</si>
  <si>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</si>
  <si>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</si>
  <si>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</si>
  <si>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</si>
  <si>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</si>
  <si>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</si>
  <si>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</si>
  <si>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</si>
  <si>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</si>
  <si>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</si>
  <si>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</si>
  <si>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</si>
  <si>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</si>
  <si>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</si>
  <si>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</si>
  <si>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</si>
  <si>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</si>
  <si>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</si>
  <si>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</si>
  <si>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</si>
  <si>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</si>
  <si>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</si>
  <si>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</si>
  <si>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</si>
  <si>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</si>
  <si>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</si>
  <si>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</si>
  <si>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</si>
  <si>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</si>
  <si>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</si>
  <si>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</si>
  <si>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</si>
  <si>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</si>
  <si>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</si>
  <si>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</si>
  <si>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</si>
  <si>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</si>
  <si>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</si>
  <si>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</si>
  <si>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</si>
  <si>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</si>
  <si>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</si>
  <si>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</si>
  <si>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</si>
  <si>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</si>
  <si>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</si>
  <si>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</si>
  <si>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</si>
  <si>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</si>
  <si>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</si>
  <si>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</si>
  <si>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</si>
  <si>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</si>
  <si>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</si>
  <si>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</si>
  <si>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</si>
  <si>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</si>
  <si>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</si>
  <si>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</si>
  <si>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</si>
  <si>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</si>
  <si>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</si>
  <si>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</si>
  <si>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</si>
  <si>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</si>
  <si>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</si>
  <si>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</si>
  <si>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</si>
  <si>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</si>
  <si>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</si>
  <si>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</si>
  <si>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</si>
  <si>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</si>
  <si>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</si>
  <si>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</si>
  <si>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</si>
  <si>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</si>
  <si>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</si>
  <si>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</si>
  <si>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</si>
  <si>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</si>
  <si>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</si>
  <si>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</si>
  <si>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</si>
  <si>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</si>
  <si>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</si>
  <si>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</si>
  <si>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</si>
  <si>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</si>
  <si>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</si>
  <si>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</si>
  <si>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</si>
  <si>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</si>
  <si>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</si>
  <si>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</si>
  <si>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</si>
  <si>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</si>
  <si>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</si>
  <si>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</si>
  <si>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</si>
  <si>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</si>
  <si>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</si>
  <si>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</si>
  <si>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</si>
  <si>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</si>
  <si>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</si>
  <si>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</si>
  <si>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</si>
  <si>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</si>
  <si>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</si>
  <si>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</si>
  <si>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</si>
  <si>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</si>
  <si>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</si>
  <si>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</si>
  <si>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</si>
  <si>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</si>
  <si>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</si>
  <si>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</si>
  <si>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</si>
  <si>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</si>
  <si>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</si>
  <si>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</si>
  <si>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</si>
  <si>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</si>
  <si>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</si>
  <si>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</si>
  <si>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</si>
  <si>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</si>
  <si>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</si>
  <si>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</si>
  <si>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</si>
  <si>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</si>
  <si>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</si>
  <si>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</si>
  <si>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</si>
  <si>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</si>
  <si>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</si>
  <si>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</si>
  <si>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</si>
  <si>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</si>
  <si>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</si>
  <si>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</si>
  <si>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</si>
  <si>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</si>
  <si>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</si>
  <si>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</si>
  <si>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</si>
  <si>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</si>
  <si>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</si>
  <si>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</si>
  <si>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</si>
  <si>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</si>
  <si>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</si>
  <si>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</si>
  <si>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</si>
  <si>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</si>
  <si>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</si>
  <si>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</si>
  <si>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</si>
  <si>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</si>
  <si>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</si>
  <si>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</si>
  <si>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</si>
  <si>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</si>
  <si>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</si>
  <si>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</si>
  <si>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</si>
  <si>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</si>
  <si>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</si>
  <si>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</si>
  <si>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</si>
  <si>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</si>
  <si>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</si>
  <si>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</si>
  <si>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</si>
  <si>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</si>
  <si>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</si>
  <si>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</si>
  <si>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</si>
  <si>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</si>
  <si>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</si>
  <si>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</si>
  <si>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</si>
  <si>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</si>
  <si>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</si>
  <si>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</si>
  <si>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</si>
  <si>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</si>
  <si>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</si>
  <si>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</si>
  <si>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</si>
  <si>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</si>
  <si>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</si>
  <si>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</si>
  <si>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</si>
  <si>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</si>
  <si>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</si>
  <si>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</si>
  <si>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</si>
  <si>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</si>
  <si>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</si>
  <si>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</si>
  <si>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</si>
  <si>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</si>
  <si>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</si>
  <si>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</si>
  <si>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</si>
  <si>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</si>
  <si>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</si>
  <si>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</si>
  <si>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</si>
  <si>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</si>
  <si>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</si>
  <si>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</si>
  <si>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</si>
  <si>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</si>
  <si>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</si>
  <si>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</si>
  <si>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</si>
  <si>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</si>
  <si>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</si>
  <si>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</si>
  <si>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</si>
  <si>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</si>
  <si>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</si>
  <si>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</si>
  <si>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</si>
  <si>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</si>
  <si>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</si>
  <si>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</si>
  <si>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</si>
  <si>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</si>
  <si>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</si>
  <si>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</si>
  <si>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</si>
  <si>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</si>
  <si>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</si>
  <si>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</si>
  <si>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</si>
  <si>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</si>
  <si>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</si>
  <si>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</si>
  <si>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</si>
  <si>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</si>
  <si>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</si>
  <si>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</si>
  <si>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</si>
  <si>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</si>
  <si>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</si>
  <si>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</si>
  <si>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</si>
  <si>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</si>
  <si>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</si>
  <si>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</si>
  <si>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</si>
  <si>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</si>
  <si>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</si>
  <si>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</si>
  <si>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</si>
  <si>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</si>
  <si>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</si>
  <si>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</si>
  <si>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</si>
  <si>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</si>
  <si>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</si>
  <si>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</si>
  <si>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</si>
  <si>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</si>
  <si>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</si>
  <si>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</si>
  <si>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</si>
  <si>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</si>
  <si>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</si>
  <si>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</si>
  <si>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</si>
  <si>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</si>
  <si>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</si>
  <si>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</si>
  <si>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</si>
  <si>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</si>
  <si>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</si>
  <si>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</si>
  <si>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</si>
  <si>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</si>
  <si>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</si>
  <si>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</si>
  <si>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</si>
  <si>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</si>
  <si>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</si>
  <si>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</si>
  <si>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</si>
  <si>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</si>
  <si>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</si>
  <si>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</si>
  <si>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</si>
  <si>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</si>
  <si>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</si>
  <si>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</si>
  <si>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</si>
  <si>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</si>
  <si>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</si>
  <si>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</si>
  <si>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</si>
  <si>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</si>
  <si>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</si>
  <si>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</si>
  <si>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</si>
  <si>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</si>
  <si>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</si>
  <si>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</si>
  <si>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</si>
  <si>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</si>
  <si>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</si>
  <si>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</si>
  <si>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</si>
  <si>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</si>
  <si>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</si>
  <si>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</si>
  <si>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</si>
  <si>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</si>
  <si>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</si>
  <si>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</si>
  <si>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</si>
  <si>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</si>
  <si>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</si>
  <si>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</si>
  <si>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</si>
  <si>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</si>
  <si>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</si>
  <si>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</si>
  <si>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</si>
  <si>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</si>
  <si>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</si>
  <si>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</si>
  <si>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</si>
  <si>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</si>
  <si>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</si>
  <si>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</si>
  <si>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</si>
  <si>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</si>
  <si>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</si>
  <si>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</si>
  <si>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</si>
  <si>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</si>
  <si>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</si>
  <si>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</si>
  <si>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</si>
  <si>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</si>
  <si>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</si>
  <si>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</si>
  <si>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</si>
  <si>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</si>
  <si>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</si>
  <si>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</si>
  <si>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</si>
  <si>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</si>
  <si>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</si>
  <si>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</si>
  <si>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</si>
  <si>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</si>
  <si>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</si>
  <si>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</si>
  <si>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</si>
  <si>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</si>
  <si>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</si>
  <si>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</si>
  <si>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</si>
  <si>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</si>
  <si>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</si>
  <si>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</si>
  <si>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</si>
  <si>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</si>
  <si>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</si>
  <si>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</si>
  <si>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</si>
  <si>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</si>
  <si>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</si>
  <si>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</si>
  <si>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</si>
  <si>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</si>
  <si>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</si>
  <si>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</si>
  <si>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</si>
  <si>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</si>
  <si>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</si>
  <si>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</si>
  <si>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</si>
  <si>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</si>
  <si>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</si>
  <si>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</si>
  <si>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</si>
  <si>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</si>
  <si>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</si>
  <si>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</si>
  <si>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</si>
  <si>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</si>
  <si>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</si>
  <si>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</si>
  <si>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</si>
  <si>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</si>
  <si>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</si>
  <si>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</si>
  <si>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</si>
  <si>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</si>
  <si>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</si>
  <si>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</si>
  <si>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</si>
  <si>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</si>
  <si>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</si>
  <si>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</si>
  <si>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</si>
  <si>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</si>
  <si>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</si>
  <si>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</si>
  <si>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</si>
  <si>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</si>
  <si>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</si>
  <si>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</si>
  <si>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</si>
  <si>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</si>
  <si>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</si>
  <si>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</si>
  <si>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</si>
  <si>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</si>
  <si>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</si>
  <si>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</si>
  <si>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</si>
  <si>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</si>
  <si>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</si>
  <si>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</si>
  <si>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</si>
  <si>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</si>
  <si>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</si>
  <si>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</si>
  <si>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</si>
  <si>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</si>
  <si>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</si>
  <si>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</si>
  <si>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</si>
  <si>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</si>
  <si>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</si>
  <si>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</si>
  <si>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</si>
  <si>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</si>
  <si>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</si>
  <si>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</si>
  <si>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</si>
  <si>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</si>
  <si>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</si>
  <si>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</si>
  <si>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</si>
  <si>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</si>
  <si>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</si>
  <si>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</si>
  <si>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</si>
  <si>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</si>
  <si>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</si>
  <si>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</si>
  <si>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</si>
  <si>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</si>
  <si>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</si>
  <si>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</si>
  <si>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</si>
  <si>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</si>
  <si>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</si>
  <si>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</si>
  <si>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</si>
  <si>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</si>
  <si>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</si>
  <si>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</si>
  <si>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</si>
  <si>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</si>
  <si>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</si>
  <si>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</si>
  <si>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</si>
  <si>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</si>
  <si>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</si>
  <si>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</si>
  <si>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</si>
  <si>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</si>
  <si>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</si>
  <si>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</si>
  <si>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</si>
  <si>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</si>
  <si>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</si>
  <si>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</si>
  <si>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</si>
  <si>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</si>
  <si>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</si>
  <si>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</si>
  <si>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</si>
  <si>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</si>
  <si>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</si>
  <si>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</si>
  <si>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</si>
  <si>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</si>
  <si>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</si>
  <si>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</si>
  <si>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</si>
  <si>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</si>
  <si>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</si>
  <si>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</si>
  <si>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</si>
  <si>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</si>
  <si>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</si>
  <si>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</si>
  <si>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</si>
  <si>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</si>
  <si>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</si>
  <si>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</si>
  <si>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</si>
  <si>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</si>
  <si>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</si>
  <si>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</si>
  <si>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</si>
  <si>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</si>
  <si>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</si>
  <si>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</si>
  <si>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</si>
  <si>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</si>
  <si>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</si>
  <si>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</si>
  <si>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</si>
  <si>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</si>
  <si>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</si>
  <si>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</si>
  <si>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</si>
  <si>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</si>
  <si>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</si>
  <si>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</si>
  <si>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</si>
  <si>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</si>
  <si>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</si>
  <si>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</si>
  <si>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</si>
  <si>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</si>
  <si>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</si>
  <si>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</si>
  <si>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</si>
  <si>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</si>
  <si>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</si>
  <si>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</si>
  <si>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</si>
  <si>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</si>
  <si>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</si>
  <si>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</si>
  <si>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</si>
  <si>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</si>
  <si>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</si>
  <si>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</si>
  <si>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</si>
  <si>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</si>
  <si>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</si>
  <si>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</si>
  <si>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</si>
  <si>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</si>
  <si>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</si>
  <si>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</si>
  <si>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</si>
  <si>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</si>
  <si>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</si>
  <si>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</si>
  <si>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</si>
  <si>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</si>
  <si>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</si>
  <si>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</si>
  <si>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</si>
  <si>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</si>
  <si>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</si>
  <si>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</si>
  <si>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</si>
  <si>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</si>
  <si>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</si>
  <si>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</si>
  <si>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</si>
  <si>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</si>
  <si>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</si>
  <si>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</si>
  <si>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</si>
  <si>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</si>
  <si>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</si>
  <si>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</si>
  <si>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</si>
  <si>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</si>
  <si>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</si>
  <si>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</si>
  <si>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</si>
  <si>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</si>
  <si>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</si>
  <si>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</si>
  <si>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</si>
  <si>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</si>
  <si>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</si>
  <si>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</si>
  <si>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</si>
  <si>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</si>
  <si>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</si>
  <si>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</si>
  <si>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</si>
  <si>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</si>
  <si>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</si>
  <si>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</si>
  <si>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</si>
  <si>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</si>
  <si>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</si>
  <si>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</si>
  <si>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</si>
  <si>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</si>
  <si>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</si>
  <si>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</si>
  <si>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</si>
  <si>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</si>
  <si>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</si>
  <si>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</si>
  <si>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</si>
  <si>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</si>
  <si>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</si>
  <si>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</si>
  <si>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</si>
  <si>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</si>
  <si>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</si>
  <si>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</si>
  <si>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</si>
  <si>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</si>
  <si>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</si>
  <si>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</si>
  <si>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</si>
  <si>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</si>
  <si>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</si>
  <si>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</si>
  <si>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</si>
  <si>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</si>
  <si>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</si>
  <si>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</si>
  <si>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</si>
  <si>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</si>
  <si>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</si>
  <si>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</si>
  <si>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</si>
  <si>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</si>
  <si>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</si>
  <si>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</si>
  <si>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</si>
  <si>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</si>
  <si>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</si>
  <si>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</si>
  <si>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</si>
  <si>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</si>
  <si>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</si>
  <si>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</si>
  <si>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</si>
  <si>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</si>
  <si>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</si>
  <si>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</si>
  <si>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</si>
  <si>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</si>
  <si>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</si>
  <si>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</si>
  <si>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</si>
  <si>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</si>
  <si>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</si>
  <si>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</si>
  <si>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</si>
  <si>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</si>
  <si>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</si>
  <si>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</si>
  <si>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</si>
  <si>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</si>
  <si>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</si>
  <si>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</si>
  <si>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</si>
  <si>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</si>
  <si>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</si>
  <si>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</si>
  <si>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</si>
  <si>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</si>
  <si>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</si>
  <si>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</si>
  <si>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</si>
  <si>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</si>
  <si>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</si>
  <si>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</si>
  <si>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</si>
  <si>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</si>
  <si>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</si>
  <si>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</si>
  <si>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</si>
  <si>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</si>
  <si>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</si>
  <si>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</si>
  <si>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</si>
  <si>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</si>
  <si>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</si>
  <si>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</si>
  <si>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</si>
  <si>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</si>
  <si>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</si>
  <si>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</si>
  <si>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</si>
  <si>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</si>
  <si>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</si>
  <si>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</si>
  <si>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</si>
  <si>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</si>
  <si>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</si>
  <si>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</si>
  <si>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</si>
  <si>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</si>
  <si>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</si>
  <si>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</si>
  <si>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</si>
  <si>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</si>
  <si>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</si>
  <si>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</si>
  <si>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</si>
  <si>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</si>
  <si>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</si>
  <si>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</si>
  <si>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</si>
  <si>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</si>
  <si>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</si>
  <si>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</si>
  <si>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</si>
  <si>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</si>
  <si>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</si>
  <si>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</si>
  <si>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</si>
  <si>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</si>
  <si>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</si>
  <si>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</si>
  <si>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</si>
  <si>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</si>
  <si>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</si>
  <si>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</si>
  <si>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</si>
  <si>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</si>
  <si>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</si>
  <si>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</si>
  <si>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</si>
  <si>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</si>
  <si>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</si>
  <si>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</si>
  <si>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</si>
  <si>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</si>
  <si>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</si>
  <si>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</si>
  <si>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</si>
  <si>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</si>
  <si>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</si>
  <si>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</si>
  <si>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</si>
  <si>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</si>
  <si>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</si>
  <si>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</si>
  <si>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</si>
  <si>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</si>
  <si>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</si>
  <si>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</si>
  <si>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</si>
  <si>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</si>
  <si>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</si>
  <si>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</si>
  <si>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</si>
  <si>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</si>
  <si>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</si>
  <si>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</si>
  <si>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</si>
  <si>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</si>
  <si>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</si>
  <si>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</si>
  <si>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</si>
  <si>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</si>
  <si>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</si>
  <si>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</si>
  <si>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</si>
  <si>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</si>
  <si>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</si>
  <si>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</si>
  <si>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</si>
  <si>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</si>
  <si>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</si>
  <si>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</si>
  <si>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</si>
  <si>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</si>
  <si>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</si>
  <si>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</si>
  <si>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</si>
  <si>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</si>
  <si>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</si>
  <si>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</si>
  <si>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</si>
  <si>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</si>
  <si>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</si>
  <si>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</si>
  <si>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</si>
  <si>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</si>
  <si>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</si>
  <si>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</si>
  <si>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</si>
  <si>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</si>
  <si>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</si>
  <si>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</si>
  <si>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</si>
  <si>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</si>
  <si>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</si>
  <si>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</si>
  <si>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</si>
  <si>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</si>
  <si>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</si>
  <si>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</si>
  <si>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</si>
  <si>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</si>
  <si>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</si>
  <si>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</si>
  <si>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</si>
  <si>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</si>
  <si>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</si>
  <si>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</si>
  <si>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</si>
  <si>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</si>
  <si>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</si>
  <si>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</si>
  <si>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</si>
  <si>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</si>
  <si>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</si>
  <si>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</si>
  <si>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</si>
  <si>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</si>
  <si>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</si>
  <si>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</si>
  <si>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</si>
  <si>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</si>
  <si>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</si>
  <si>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</si>
  <si>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</si>
  <si>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</si>
  <si>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</si>
  <si>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</si>
  <si>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</si>
  <si>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</si>
  <si>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</si>
  <si>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</si>
  <si>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</si>
  <si>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</si>
  <si>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</si>
  <si>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</si>
  <si>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</si>
  <si>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</si>
  <si>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</si>
  <si>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</si>
  <si>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</si>
  <si>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</si>
  <si>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</si>
  <si>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</si>
  <si>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</si>
  <si>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</si>
  <si>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</si>
  <si>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</si>
  <si>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</si>
  <si>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</si>
  <si>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</si>
  <si>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</si>
  <si>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</si>
  <si>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</si>
  <si>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</si>
  <si>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</si>
  <si>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</si>
  <si>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</si>
  <si>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</si>
  <si>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</si>
  <si>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</si>
  <si>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</si>
  <si>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</si>
  <si>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</si>
  <si>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</si>
  <si>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</si>
  <si>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</si>
  <si>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</si>
  <si>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</si>
  <si>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</si>
  <si>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</si>
  <si>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</si>
  <si>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</si>
  <si>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</si>
  <si>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</si>
  <si>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</si>
  <si>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</si>
  <si>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</si>
  <si>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</si>
  <si>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</si>
  <si>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</si>
  <si>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</si>
  <si>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</si>
  <si>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</si>
  <si>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</si>
  <si>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</si>
  <si>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</si>
  <si>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</si>
  <si>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</si>
  <si>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</si>
  <si>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</si>
  <si>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</si>
  <si>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</si>
  <si>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</si>
  <si>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</si>
  <si>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</si>
  <si>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</si>
  <si>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</si>
  <si>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</si>
  <si>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</si>
  <si>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</si>
  <si>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</si>
  <si>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</si>
  <si>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</si>
  <si>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</si>
  <si>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</si>
  <si>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</si>
  <si>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</si>
  <si>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</si>
  <si>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</si>
  <si>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</si>
  <si>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</si>
  <si>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</si>
  <si>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</si>
  <si>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</si>
  <si>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</si>
  <si>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</si>
  <si>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</si>
  <si>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</si>
  <si>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</si>
  <si>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</si>
  <si>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</si>
  <si>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</si>
  <si>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</si>
  <si>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</si>
  <si>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</si>
  <si>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</si>
  <si>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</si>
  <si>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</si>
  <si>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</si>
  <si>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</si>
  <si>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</si>
  <si>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</si>
  <si>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</si>
  <si>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</si>
  <si>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</si>
  <si>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</si>
  <si>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</si>
  <si>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</si>
  <si>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</si>
  <si>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</si>
  <si>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</si>
  <si>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</si>
  <si>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</si>
  <si>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</si>
  <si>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</si>
  <si>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</si>
  <si>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</si>
  <si>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</si>
  <si>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</si>
  <si>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</si>
  <si>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</si>
  <si>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</si>
  <si>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</si>
  <si>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</si>
  <si>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</si>
  <si>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</si>
  <si>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</si>
  <si>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</si>
  <si>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</si>
  <si>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</si>
  <si>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</si>
  <si>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</si>
  <si>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</si>
  <si>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</si>
  <si>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</si>
  <si>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</si>
  <si>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</si>
  <si>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</si>
  <si>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</si>
  <si>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</si>
  <si>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</si>
  <si>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</si>
  <si>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</si>
  <si>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</si>
  <si>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</si>
  <si>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</si>
  <si>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</si>
  <si>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</si>
  <si>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</si>
  <si>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</si>
  <si>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</si>
  <si>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</si>
  <si>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</si>
  <si>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</si>
  <si>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</si>
  <si>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</si>
  <si>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</si>
  <si>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</si>
  <si>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</si>
  <si>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</si>
  <si>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</si>
  <si>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</si>
  <si>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</si>
  <si>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</si>
  <si>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</si>
  <si>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</si>
  <si>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</si>
  <si>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</si>
  <si>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</si>
  <si>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</si>
  <si>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</si>
  <si>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</si>
  <si>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</si>
  <si>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</si>
  <si>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</si>
  <si>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</si>
  <si>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</si>
  <si>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</si>
  <si>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</si>
  <si>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</si>
  <si>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</si>
  <si>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</si>
  <si>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</si>
  <si>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</si>
  <si>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</si>
  <si>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</si>
  <si>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</si>
  <si>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</si>
  <si>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</si>
  <si>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</si>
  <si>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</si>
  <si>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</si>
  <si>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</si>
  <si>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</si>
  <si>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</si>
  <si>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</si>
  <si>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</si>
  <si>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</si>
  <si>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</si>
  <si>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</si>
  <si>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</si>
  <si>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</si>
  <si>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</si>
  <si>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</si>
  <si>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</si>
  <si>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</si>
  <si>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</si>
  <si>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</si>
  <si>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</si>
  <si>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</si>
  <si>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</si>
  <si>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</si>
  <si>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</si>
  <si>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</si>
  <si>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</si>
  <si>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</si>
  <si>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</si>
  <si>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</si>
  <si>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</si>
  <si>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</si>
  <si>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</si>
  <si>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</si>
  <si>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</si>
  <si>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</si>
  <si>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</si>
  <si>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</si>
  <si>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</si>
  <si>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</si>
  <si>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</si>
  <si>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</si>
  <si>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</si>
  <si>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</si>
  <si>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</si>
  <si>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</si>
  <si>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</si>
  <si>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</si>
  <si>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</si>
  <si>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</si>
  <si>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</si>
  <si>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</si>
  <si>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</si>
  <si>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</si>
  <si>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</si>
  <si>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</si>
  <si>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</si>
  <si>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</si>
  <si>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</si>
  <si>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</si>
  <si>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</si>
  <si>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</si>
  <si>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</si>
  <si>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</si>
  <si>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</si>
  <si>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</si>
  <si>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</si>
  <si>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</si>
  <si>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</si>
  <si>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</si>
  <si>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</si>
  <si>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</si>
  <si>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</si>
  <si>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</si>
  <si>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</si>
  <si>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</si>
  <si>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</si>
  <si>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</si>
  <si>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</si>
  <si>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</si>
  <si>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</si>
  <si>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</si>
  <si>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</si>
  <si>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</si>
  <si>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</si>
  <si>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</si>
  <si>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</si>
  <si>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</si>
  <si>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</si>
  <si>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</si>
  <si>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</si>
  <si>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</si>
  <si>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</si>
  <si>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</si>
  <si>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</si>
  <si>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</si>
  <si>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</si>
  <si>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</si>
  <si>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</si>
  <si>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</si>
  <si>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</si>
  <si>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</si>
  <si>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</si>
  <si>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</si>
  <si>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</si>
  <si>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</si>
  <si>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</si>
  <si>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</si>
  <si>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</si>
  <si>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</si>
  <si>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</si>
  <si>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</si>
  <si>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</si>
  <si>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</si>
  <si>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</si>
  <si>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</si>
  <si>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</si>
  <si>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</si>
  <si>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</si>
  <si>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</si>
  <si>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</si>
  <si>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</si>
  <si>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</si>
  <si>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</si>
  <si>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</si>
  <si>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</si>
  <si>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</si>
  <si>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</si>
  <si>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</si>
  <si>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</si>
  <si>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</si>
  <si>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</si>
  <si>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</si>
  <si>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</si>
  <si>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</si>
  <si>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</si>
  <si>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</si>
  <si>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</si>
  <si>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</si>
  <si>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</si>
  <si>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</si>
  <si>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</si>
  <si>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</si>
  <si>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</si>
  <si>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</si>
  <si>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</si>
  <si>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</si>
  <si>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</si>
  <si>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</si>
  <si>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</si>
  <si>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</si>
  <si>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</si>
  <si>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</si>
  <si>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</si>
  <si>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</si>
  <si>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</si>
  <si>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</si>
  <si>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</si>
  <si>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</si>
  <si>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</si>
  <si>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</si>
  <si>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</si>
  <si>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</si>
  <si>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</si>
  <si>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</si>
  <si>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</si>
  <si>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</si>
  <si>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</si>
  <si>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</si>
  <si>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</si>
  <si>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</si>
  <si>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</si>
  <si>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</si>
  <si>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</si>
  <si>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</si>
  <si>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</si>
  <si>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</si>
  <si>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</si>
  <si>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</si>
  <si>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</si>
  <si>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</si>
  <si>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</si>
  <si>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</si>
  <si>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</si>
  <si>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</si>
  <si>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</si>
  <si>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</si>
  <si>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</si>
  <si>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</si>
  <si>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</si>
  <si>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</si>
  <si>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</si>
  <si>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</si>
  <si>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</si>
  <si>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</si>
  <si>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</si>
  <si>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</si>
  <si>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</si>
  <si>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</si>
  <si>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</si>
  <si>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</si>
  <si>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</si>
  <si>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</si>
  <si>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</si>
  <si>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</si>
  <si>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</si>
  <si>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</si>
  <si>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</si>
  <si>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</si>
  <si>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</si>
  <si>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</si>
  <si>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</si>
  <si>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</si>
  <si>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</si>
  <si>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</si>
  <si>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</si>
  <si>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</si>
  <si>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</si>
  <si>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</si>
  <si>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</si>
  <si>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</si>
  <si>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</si>
  <si>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</si>
  <si>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</si>
  <si>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</si>
  <si>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</si>
  <si>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</si>
  <si>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</si>
  <si>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</si>
  <si>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</si>
  <si>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</si>
  <si>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</si>
  <si>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</si>
  <si>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</si>
  <si>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</si>
  <si>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</si>
  <si>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</si>
  <si>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</si>
  <si>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</si>
  <si>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</si>
  <si>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</si>
  <si>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</si>
  <si>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</si>
  <si>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</si>
  <si>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</si>
  <si>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</si>
  <si>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</si>
  <si>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</si>
  <si>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</si>
  <si>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</si>
  <si>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</si>
  <si>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</si>
  <si>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</si>
  <si>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</si>
  <si>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</si>
  <si>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</si>
  <si>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</si>
  <si>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</si>
  <si>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</si>
  <si>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</si>
  <si>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</si>
  <si>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</si>
  <si>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</si>
  <si>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</si>
  <si>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</si>
  <si>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</si>
  <si>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</si>
  <si>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</si>
  <si>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</si>
  <si>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</si>
  <si>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</si>
  <si>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</si>
  <si>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</si>
  <si>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</si>
  <si>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</si>
  <si>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</si>
  <si>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</si>
  <si>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</si>
  <si>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</si>
  <si>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</si>
  <si>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</si>
  <si>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</si>
  <si>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</si>
  <si>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</si>
  <si>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</si>
  <si>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</si>
  <si>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</si>
  <si>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</si>
  <si>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</si>
  <si>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</si>
  <si>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</si>
  <si>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</si>
  <si>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</si>
  <si>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</si>
  <si>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</si>
  <si>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</si>
  <si>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</si>
  <si>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</si>
  <si>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</si>
  <si>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</si>
  <si>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</si>
  <si>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</si>
  <si>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</si>
  <si>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</si>
  <si>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</si>
  <si>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</si>
  <si>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</si>
  <si>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</si>
  <si>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</si>
  <si>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</si>
  <si>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</si>
  <si>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</si>
  <si>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</si>
  <si>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</si>
  <si>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</si>
  <si>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</si>
  <si>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</si>
  <si>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</si>
  <si>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</si>
  <si>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</si>
  <si>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</si>
  <si>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</si>
  <si>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</si>
  <si>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</si>
  <si>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</si>
  <si>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</si>
  <si>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</si>
  <si>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</si>
  <si>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</si>
  <si>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</si>
  <si>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</si>
  <si>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</si>
  <si>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</si>
  <si>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</si>
  <si>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</si>
  <si>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</si>
  <si>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</si>
  <si>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</si>
  <si>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</si>
  <si>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</si>
  <si>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</si>
  <si>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</si>
  <si>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</si>
  <si>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</si>
  <si>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</si>
  <si>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</si>
  <si>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</si>
  <si>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</si>
  <si>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</si>
  <si>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</si>
  <si>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</si>
  <si>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</si>
  <si>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</si>
  <si>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</si>
  <si>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</si>
  <si>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</si>
  <si>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</si>
  <si>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</si>
  <si>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</si>
  <si>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</si>
  <si>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</si>
  <si>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</si>
  <si>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</si>
  <si>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</si>
  <si>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</si>
  <si>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</si>
  <si>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</si>
  <si>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</si>
  <si>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</si>
  <si>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</si>
  <si>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</si>
  <si>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</si>
  <si>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</si>
  <si>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</si>
  <si>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</si>
  <si>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</si>
  <si>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</si>
  <si>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</si>
  <si>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</si>
  <si>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</si>
  <si>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</si>
  <si>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</si>
  <si>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</si>
  <si>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</si>
  <si>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</si>
  <si>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</si>
  <si>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</si>
  <si>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</si>
  <si>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</si>
  <si>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</si>
  <si>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</si>
  <si>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</si>
  <si>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</si>
  <si>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</si>
  <si>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</si>
  <si>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</si>
  <si>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</si>
  <si>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</si>
  <si>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</si>
  <si>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</si>
  <si>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</si>
  <si>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</si>
  <si>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</si>
  <si>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</si>
  <si>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</si>
  <si>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</si>
  <si>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</si>
  <si>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</si>
  <si>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</si>
  <si>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</si>
  <si>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</si>
  <si>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</si>
  <si>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</si>
  <si>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</si>
  <si>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</si>
  <si>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</si>
  <si>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</si>
  <si>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</si>
  <si>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</si>
  <si>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</si>
  <si>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</si>
  <si>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</si>
  <si>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</si>
  <si>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</si>
  <si>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</si>
  <si>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</si>
  <si>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</si>
  <si>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</si>
  <si>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</si>
  <si>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</si>
  <si>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</si>
  <si>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</si>
  <si>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</si>
  <si>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</si>
  <si>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</si>
  <si>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</si>
  <si>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</si>
  <si>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</si>
  <si>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</si>
  <si>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</si>
  <si>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</si>
  <si>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</si>
  <si>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</si>
  <si>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</si>
  <si>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</si>
  <si>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</si>
  <si>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</si>
  <si>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</si>
  <si>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</si>
  <si>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</si>
  <si>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</si>
  <si>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</si>
  <si>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</si>
  <si>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</si>
  <si>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</si>
  <si>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</si>
  <si>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</si>
  <si>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</si>
  <si>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</si>
  <si>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</si>
  <si>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</si>
  <si>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</si>
  <si>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</si>
  <si>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</si>
  <si>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</si>
  <si>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</si>
  <si>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</si>
  <si>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</si>
  <si>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</si>
  <si>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</si>
  <si>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</si>
  <si>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</si>
  <si>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</si>
  <si>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</si>
  <si>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</si>
  <si>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</si>
  <si>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</si>
  <si>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</si>
  <si>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</si>
  <si>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</si>
  <si>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</si>
  <si>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</si>
  <si>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</si>
  <si>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</si>
  <si>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</si>
  <si>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</si>
  <si>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</si>
  <si>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</si>
  <si>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</si>
  <si>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</si>
  <si>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</si>
  <si>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</si>
  <si>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</si>
  <si>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</si>
  <si>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</si>
  <si>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</si>
  <si>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</si>
  <si>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</si>
  <si>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</si>
  <si>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</si>
  <si>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</si>
  <si>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</si>
  <si>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</si>
  <si>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</si>
  <si>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</si>
  <si>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</si>
  <si>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</si>
  <si>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</si>
  <si>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</si>
  <si>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</si>
  <si>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</si>
  <si>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</si>
  <si>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</si>
  <si>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</si>
  <si>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</si>
  <si>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</si>
  <si>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</si>
  <si>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</si>
  <si>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</si>
  <si>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</si>
  <si>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</si>
  <si>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</si>
  <si>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</si>
  <si>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</si>
  <si>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</si>
  <si>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</si>
  <si>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</si>
  <si>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</si>
  <si>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</si>
  <si>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</si>
  <si>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</si>
  <si>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</si>
  <si>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</si>
  <si>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</si>
  <si>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</si>
  <si>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</si>
  <si>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</si>
  <si>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</si>
  <si>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</si>
  <si>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</si>
  <si>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</si>
  <si>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</si>
  <si>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</si>
  <si>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</si>
  <si>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</si>
  <si>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</si>
  <si>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</si>
  <si>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</si>
  <si>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</si>
  <si>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</si>
  <si>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</si>
  <si>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</si>
  <si>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</si>
  <si>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</si>
  <si>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</si>
  <si>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</si>
  <si>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</si>
  <si>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</si>
  <si>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</si>
  <si>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</si>
  <si>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</si>
  <si>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</si>
  <si>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</si>
  <si>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</si>
  <si>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</si>
  <si>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</si>
  <si>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</si>
  <si>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</si>
  <si>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</si>
  <si>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</si>
  <si>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</si>
  <si>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</si>
  <si>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</si>
  <si>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</si>
  <si>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</si>
  <si>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</si>
  <si>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</si>
  <si>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</si>
  <si>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</si>
  <si>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</si>
  <si>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</si>
  <si>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</si>
  <si>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</si>
  <si>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</si>
  <si>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</si>
  <si>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</si>
  <si>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</si>
  <si>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</si>
  <si>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</si>
  <si>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</si>
  <si>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</si>
  <si>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</si>
  <si>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</si>
  <si>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</si>
  <si>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</si>
  <si>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</si>
  <si>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</si>
  <si>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</si>
  <si>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</si>
  <si>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</si>
  <si>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</si>
  <si>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</si>
  <si>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</si>
  <si>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</si>
  <si>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</si>
  <si>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</si>
  <si>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</si>
  <si>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</si>
  <si>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</si>
  <si>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</si>
  <si>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</si>
  <si>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</si>
  <si>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</si>
  <si>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</si>
  <si>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</si>
  <si>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</si>
  <si>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</si>
  <si>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</si>
  <si>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</si>
  <si>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</si>
  <si>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</si>
  <si>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</si>
  <si>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</si>
  <si>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</si>
  <si>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</si>
  <si>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</si>
  <si>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</si>
  <si>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</si>
  <si>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</si>
  <si>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</si>
  <si>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</si>
  <si>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</si>
  <si>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</si>
  <si>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</si>
  <si>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</si>
  <si>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</si>
  <si>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</si>
  <si>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</si>
  <si>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</si>
  <si>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</si>
  <si>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</si>
  <si>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</si>
  <si>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</si>
  <si>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</si>
  <si>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</si>
  <si>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</si>
  <si>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</si>
  <si>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</si>
  <si>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</si>
  <si>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</si>
  <si>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</si>
  <si>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</si>
  <si>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</si>
  <si>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</si>
  <si>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</si>
  <si>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</si>
  <si>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</si>
  <si>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</si>
  <si>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</si>
  <si>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</si>
  <si>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</si>
  <si>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</si>
  <si>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</si>
  <si>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</si>
  <si>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</si>
  <si>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</si>
  <si>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</si>
  <si>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</si>
  <si>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</si>
  <si>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</si>
  <si>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</si>
  <si>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</si>
  <si>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</si>
  <si>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</si>
  <si>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</si>
  <si>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</si>
  <si>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</si>
  <si>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</si>
  <si>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</si>
  <si>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</si>
  <si>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</si>
  <si>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</si>
  <si>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</si>
  <si>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</si>
  <si>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</si>
  <si>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</si>
  <si>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</si>
  <si>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</si>
  <si>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</si>
  <si>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</si>
  <si>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</si>
  <si>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</si>
  <si>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</si>
  <si>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</si>
  <si>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</si>
  <si>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</si>
  <si>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</si>
  <si>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</si>
  <si>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</si>
  <si>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</si>
  <si>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</si>
  <si>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</si>
  <si>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</si>
  <si>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</si>
  <si>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</si>
  <si>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</si>
  <si>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</si>
  <si>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</si>
  <si>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</si>
  <si>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</si>
  <si>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</si>
  <si>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</si>
  <si>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</si>
  <si>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</si>
  <si>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</si>
  <si>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</si>
  <si>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</si>
  <si>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</si>
  <si>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</si>
  <si>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</si>
  <si>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</si>
  <si>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</si>
  <si>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</si>
  <si>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</si>
  <si>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</si>
  <si>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</si>
  <si>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</si>
  <si>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</si>
  <si>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</si>
  <si>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</si>
  <si>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</si>
  <si>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</si>
  <si>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</si>
  <si>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</si>
  <si>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</si>
  <si>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</si>
  <si>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</si>
  <si>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</si>
  <si>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</si>
  <si>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</si>
  <si>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</si>
  <si>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</si>
  <si>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</si>
  <si>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</si>
  <si>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</si>
  <si>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</si>
  <si>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</si>
  <si>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</si>
  <si>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</si>
  <si>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</si>
  <si>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</si>
  <si>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</si>
  <si>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</si>
  <si>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</si>
  <si>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</si>
  <si>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</si>
  <si>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</si>
  <si>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</si>
  <si>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</si>
  <si>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</si>
  <si>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</si>
  <si>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</si>
  <si>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</si>
  <si>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</si>
  <si>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</si>
  <si>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</si>
  <si>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</si>
  <si>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</si>
  <si>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</si>
  <si>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</si>
  <si>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</si>
  <si>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</si>
  <si>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</si>
  <si>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</si>
  <si>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</si>
  <si>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</si>
  <si>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</si>
  <si>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</si>
  <si>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</si>
  <si>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</si>
  <si>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</si>
  <si>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</si>
  <si>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</si>
  <si>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</si>
  <si>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</si>
  <si>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</si>
  <si>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</si>
  <si>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</si>
  <si>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</si>
  <si>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</si>
  <si>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</si>
  <si>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</si>
  <si>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</si>
  <si>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</si>
  <si>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</si>
  <si>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</si>
  <si>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</si>
  <si>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</si>
  <si>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</si>
  <si>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</si>
  <si>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</si>
  <si>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</si>
  <si>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</si>
  <si>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</si>
  <si>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</si>
  <si>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</si>
  <si>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</si>
  <si>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</si>
  <si>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</si>
  <si>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</si>
  <si>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</si>
  <si>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</si>
  <si>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</si>
  <si>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</si>
  <si>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</si>
  <si>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</si>
  <si>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</si>
  <si>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</si>
  <si>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</si>
  <si>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</si>
  <si>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</si>
  <si>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</si>
  <si>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</si>
  <si>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</si>
  <si>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</si>
  <si>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</si>
  <si>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</si>
  <si>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</si>
  <si>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</si>
  <si>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</si>
  <si>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</si>
  <si>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</si>
  <si>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</si>
  <si>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</si>
  <si>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</si>
  <si>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</si>
  <si>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</si>
  <si>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</si>
  <si>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</si>
  <si>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</si>
  <si>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</si>
  <si>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</si>
  <si>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</si>
  <si>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</si>
  <si>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</si>
  <si>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</si>
  <si>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</si>
  <si>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</si>
  <si>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</si>
  <si>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</si>
  <si>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</si>
  <si>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</si>
  <si>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</si>
  <si>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</si>
  <si>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</si>
  <si>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</si>
  <si>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</si>
  <si>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</si>
  <si>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</si>
  <si>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</si>
  <si>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</si>
  <si>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</si>
  <si>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</si>
  <si>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</si>
  <si>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</si>
  <si>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</si>
  <si>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</si>
  <si>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</si>
  <si>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</si>
  <si>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</si>
  <si>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</si>
  <si>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</si>
  <si>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</si>
  <si>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</si>
  <si>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</si>
  <si>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</si>
  <si>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</si>
  <si>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</si>
  <si>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</si>
  <si>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</si>
  <si>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</si>
  <si>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</si>
  <si>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</si>
  <si>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</si>
  <si>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</si>
  <si>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</si>
  <si>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</si>
  <si>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</si>
  <si>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</si>
  <si>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</si>
  <si>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</si>
  <si>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</si>
  <si>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</si>
  <si>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</si>
  <si>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</si>
  <si>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</si>
  <si>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</si>
  <si>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</si>
  <si>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</si>
  <si>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</si>
  <si>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</si>
  <si>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</si>
  <si>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</si>
  <si>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</si>
  <si>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</si>
  <si>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</si>
  <si>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</si>
  <si>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</si>
  <si>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</si>
  <si>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</si>
  <si>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</si>
  <si>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</si>
  <si>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</si>
  <si>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</si>
  <si>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</si>
  <si>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</si>
  <si>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</si>
  <si>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</si>
  <si>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</si>
  <si>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</si>
  <si>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</si>
  <si>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</si>
  <si>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</si>
  <si>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</si>
  <si>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</si>
  <si>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</si>
  <si>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</si>
  <si>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</si>
  <si>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</si>
  <si>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</si>
  <si>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</si>
  <si>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</si>
  <si>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</si>
  <si>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</si>
  <si>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</si>
  <si>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</si>
  <si>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</si>
  <si>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</si>
  <si>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</si>
  <si>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</si>
  <si>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</si>
  <si>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</si>
  <si>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</si>
  <si>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</si>
  <si>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</si>
  <si>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</si>
  <si>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</si>
  <si>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</si>
  <si>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</si>
  <si>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</si>
  <si>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</si>
  <si>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</si>
  <si>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</si>
  <si>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</si>
  <si>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</si>
  <si>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</si>
  <si>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</si>
  <si>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</si>
  <si>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</si>
  <si>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</si>
  <si>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</si>
  <si>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</si>
  <si>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</si>
  <si>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</si>
  <si>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</si>
  <si>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</si>
  <si>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</si>
  <si>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</si>
  <si>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</si>
  <si>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</si>
  <si>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</si>
  <si>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</si>
  <si>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</si>
  <si>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</si>
  <si>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</si>
  <si>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</si>
  <si>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</si>
  <si>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</si>
  <si>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</si>
  <si>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</si>
  <si>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</si>
  <si>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</si>
  <si>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</si>
  <si>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</si>
  <si>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</si>
  <si>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</si>
  <si>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</si>
  <si>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</si>
  <si>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</si>
  <si>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</si>
  <si>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</si>
  <si>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</si>
  <si>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</si>
  <si>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</si>
  <si>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</si>
  <si>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</si>
  <si>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</si>
  <si>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</si>
  <si>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</si>
  <si>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</si>
  <si>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</si>
  <si>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</si>
  <si>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</si>
  <si>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</si>
  <si>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</si>
  <si>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</si>
  <si>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</si>
  <si>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</si>
  <si>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</si>
  <si>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</si>
  <si>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</si>
  <si>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</si>
  <si>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</si>
  <si>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</si>
  <si>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</si>
  <si>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</si>
  <si>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</si>
  <si>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</si>
  <si>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</si>
  <si>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</si>
  <si>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</si>
  <si>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</si>
  <si>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</si>
  <si>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</si>
  <si>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</si>
  <si>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</si>
  <si>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</si>
  <si>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</si>
  <si>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</si>
  <si>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</si>
  <si>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</si>
  <si>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</si>
  <si>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</si>
  <si>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</si>
  <si>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</si>
  <si>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</si>
  <si>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</si>
  <si>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</si>
  <si>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</si>
  <si>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</si>
  <si>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</si>
  <si>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</si>
  <si>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</si>
  <si>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</si>
  <si>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</si>
  <si>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</si>
  <si>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</si>
  <si>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</si>
  <si>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</si>
  <si>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</si>
  <si>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</si>
  <si>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</si>
  <si>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</si>
  <si>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</si>
  <si>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</si>
  <si>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</si>
  <si>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</si>
  <si>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</si>
  <si>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</si>
  <si>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</si>
  <si>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</si>
  <si>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</si>
  <si>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</si>
  <si>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</si>
  <si>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</si>
  <si>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</si>
  <si>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</si>
  <si>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</si>
  <si>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</si>
  <si>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</si>
  <si>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</si>
  <si>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</si>
  <si>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</si>
  <si>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</si>
  <si>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</si>
  <si>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</si>
  <si>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</si>
  <si>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</si>
  <si>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</si>
  <si>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</si>
  <si>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</si>
  <si>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</si>
  <si>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</si>
  <si>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</si>
  <si>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</si>
  <si>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</si>
  <si>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</si>
  <si>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</si>
  <si>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</si>
  <si>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</si>
  <si>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</si>
  <si>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</si>
  <si>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</si>
  <si>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</si>
  <si>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</si>
  <si>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</si>
  <si>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</si>
  <si>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</si>
  <si>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</si>
  <si>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</si>
  <si>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</si>
  <si>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</si>
  <si>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</si>
  <si>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</si>
  <si>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</si>
  <si>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</si>
  <si>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</si>
  <si>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</si>
  <si>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</si>
  <si>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</si>
  <si>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</si>
  <si>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</si>
  <si>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</si>
  <si>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</si>
  <si>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</si>
  <si>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</si>
  <si>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</si>
  <si>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</si>
  <si>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</si>
  <si>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</si>
  <si>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</si>
  <si>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</si>
  <si>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</si>
  <si>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</si>
  <si>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</si>
  <si>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</si>
  <si>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</si>
  <si>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</si>
  <si>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</si>
  <si>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</si>
  <si>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</si>
  <si>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</si>
  <si>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</si>
  <si>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</si>
  <si>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</si>
  <si>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</si>
  <si>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</si>
  <si>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</si>
  <si>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</si>
  <si>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</si>
  <si>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</si>
  <si>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</si>
  <si>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</si>
  <si>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</si>
  <si>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</si>
  <si>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</si>
  <si>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</si>
  <si>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</si>
  <si>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</si>
  <si>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</si>
  <si>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</si>
  <si>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</si>
  <si>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</si>
  <si>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</si>
  <si>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</si>
  <si>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</si>
  <si>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</si>
  <si>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</si>
  <si>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</si>
  <si>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</si>
  <si>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</si>
  <si>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</si>
  <si>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</si>
  <si>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</si>
  <si>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</si>
  <si>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</si>
  <si>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</si>
  <si>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</si>
  <si>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</si>
  <si>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</si>
  <si>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</si>
  <si>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</si>
  <si>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</si>
  <si>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</si>
  <si>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</si>
  <si>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</si>
  <si>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</si>
  <si>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</si>
  <si>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</si>
  <si>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</si>
  <si>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</si>
  <si>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</si>
  <si>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</si>
  <si>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</si>
  <si>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</si>
  <si>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</si>
  <si>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</si>
  <si>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</si>
  <si>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</si>
  <si>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</si>
  <si>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</si>
  <si>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</si>
  <si>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</si>
  <si>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</si>
  <si>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</si>
  <si>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</si>
  <si>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</si>
  <si>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</si>
  <si>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</si>
  <si>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</si>
  <si>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</si>
  <si>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</si>
  <si>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</si>
  <si>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</si>
  <si>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</si>
  <si>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</si>
  <si>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</si>
  <si>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</si>
  <si>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</si>
  <si>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</si>
  <si>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</si>
  <si>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</si>
  <si>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</si>
  <si>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</si>
  <si>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</si>
  <si>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</si>
  <si>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</si>
  <si>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</si>
  <si>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</si>
  <si>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</si>
  <si>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</si>
  <si>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</si>
  <si>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</si>
  <si>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</si>
  <si>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</si>
  <si>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</si>
  <si>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</si>
  <si>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</si>
  <si>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</si>
  <si>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</si>
  <si>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</si>
  <si>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</si>
  <si>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</si>
  <si>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</si>
  <si>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</si>
  <si>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</si>
  <si>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</si>
  <si>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</si>
  <si>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</si>
  <si>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</si>
  <si>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</si>
  <si>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</si>
  <si>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</si>
  <si>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</si>
  <si>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</si>
  <si>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</si>
  <si>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</si>
  <si>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</si>
  <si>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</si>
  <si>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</si>
  <si>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</si>
  <si>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</si>
  <si>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</si>
  <si>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</si>
  <si>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</si>
  <si>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</si>
  <si>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</si>
  <si>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</si>
  <si>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</si>
  <si>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</si>
  <si>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</si>
  <si>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</si>
  <si>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</si>
  <si>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</si>
  <si>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</si>
  <si>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</si>
  <si>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</si>
  <si>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</si>
  <si>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</si>
  <si>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</si>
  <si>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</si>
  <si>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</si>
  <si>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</si>
  <si>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</si>
  <si>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</si>
  <si>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</si>
  <si>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</si>
  <si>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</si>
  <si>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</si>
  <si>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</si>
  <si>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</si>
  <si>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</si>
  <si>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</si>
  <si>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</si>
  <si>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</si>
  <si>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</si>
  <si>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</si>
  <si>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</si>
  <si>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</si>
  <si>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</si>
  <si>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</si>
  <si>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</si>
  <si>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</si>
  <si>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</si>
  <si>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</si>
  <si>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</si>
  <si>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</si>
  <si>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</si>
  <si>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</si>
  <si>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</si>
  <si>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</si>
  <si>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</si>
  <si>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</si>
  <si>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</si>
  <si>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</si>
  <si>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</si>
  <si>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</si>
  <si>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</si>
  <si>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</si>
  <si>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</si>
  <si>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</si>
  <si>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</si>
  <si>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</si>
  <si>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</si>
  <si>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</si>
  <si>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</si>
  <si>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</si>
  <si>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</si>
  <si>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</si>
  <si>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</si>
  <si>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</si>
  <si>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</si>
  <si>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</si>
  <si>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</si>
  <si>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</si>
  <si>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</si>
  <si>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</si>
  <si>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</si>
  <si>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</si>
  <si>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</si>
  <si>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</si>
  <si>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</si>
  <si>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</si>
  <si>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</si>
  <si>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</si>
  <si>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</si>
  <si>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</si>
  <si>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</si>
  <si>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</si>
  <si>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</si>
  <si>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</si>
  <si>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</si>
  <si>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</si>
  <si>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</si>
  <si>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</si>
  <si>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</si>
  <si>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</si>
  <si>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</si>
  <si>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</si>
  <si>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</si>
  <si>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</si>
  <si>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</si>
  <si>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</si>
  <si>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</si>
  <si>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</si>
  <si>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</si>
  <si>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</si>
  <si>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</si>
  <si>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</si>
  <si>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</si>
  <si>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</si>
  <si>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</si>
  <si>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</si>
  <si>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</si>
  <si>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</si>
  <si>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</si>
  <si>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</si>
  <si>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</si>
  <si>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</si>
  <si>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</si>
  <si>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</si>
  <si>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</si>
  <si>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</si>
  <si>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</si>
  <si>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</si>
  <si>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</si>
  <si>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</si>
  <si>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</si>
  <si>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</si>
  <si>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</si>
  <si>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</si>
  <si>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</si>
  <si>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</si>
  <si>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</si>
  <si>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</si>
  <si>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</si>
  <si>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</si>
  <si>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</si>
  <si>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</si>
  <si>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</si>
  <si>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</si>
  <si>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</si>
  <si>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</si>
  <si>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</si>
  <si>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</si>
  <si>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</si>
  <si>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</si>
  <si>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</si>
  <si>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</si>
  <si>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</si>
  <si>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</si>
  <si>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</si>
  <si>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</si>
  <si>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</si>
  <si>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</si>
  <si>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</si>
  <si>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</si>
  <si>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</si>
  <si>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</si>
  <si>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</si>
  <si>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</si>
  <si>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</si>
  <si>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</si>
  <si>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</si>
  <si>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</si>
  <si>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</si>
  <si>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</si>
  <si>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</si>
  <si>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</si>
  <si>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</si>
  <si>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</si>
  <si>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</si>
  <si>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</si>
  <si>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</si>
  <si>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</si>
  <si>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</si>
  <si>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</si>
  <si>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</si>
  <si>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</si>
  <si>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</si>
  <si>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</si>
  <si>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</si>
  <si>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</si>
  <si>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</si>
  <si>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</si>
  <si>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</si>
  <si>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</si>
  <si>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</si>
  <si>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</si>
  <si>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</si>
  <si>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</si>
  <si>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</si>
  <si>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</si>
  <si>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</si>
  <si>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</si>
  <si>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</si>
  <si>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</si>
  <si>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</si>
  <si>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</si>
  <si>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</si>
  <si>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</si>
  <si>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</si>
  <si>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</si>
  <si>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</si>
  <si>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</si>
  <si>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</si>
  <si>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</si>
  <si>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</si>
  <si>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</si>
  <si>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</si>
  <si>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</si>
  <si>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</si>
  <si>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</si>
  <si>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</si>
  <si>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</si>
  <si>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</si>
  <si>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</si>
  <si>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</si>
  <si>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</si>
  <si>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</si>
  <si>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</si>
  <si>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</si>
  <si>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</si>
  <si>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</si>
  <si>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</si>
  <si>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</si>
  <si>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</si>
  <si>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</si>
  <si>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</si>
  <si>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</si>
  <si>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</si>
  <si>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</si>
  <si>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</si>
  <si>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</si>
  <si>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</si>
  <si>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</si>
  <si>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</si>
  <si>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</si>
  <si>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</si>
  <si>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</si>
  <si>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</si>
  <si>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</si>
  <si>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</si>
  <si>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</si>
  <si>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</si>
  <si>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</si>
  <si>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</si>
  <si>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</si>
  <si>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</si>
  <si>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</si>
  <si>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</si>
  <si>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</si>
  <si>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</si>
  <si>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</si>
  <si>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</si>
  <si>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</si>
  <si>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</si>
  <si>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</si>
  <si>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</si>
  <si>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</si>
  <si>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</si>
  <si>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</si>
  <si>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</si>
  <si>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</si>
  <si>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</si>
  <si>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</si>
  <si>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</si>
  <si>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</si>
  <si>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</si>
  <si>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</si>
  <si>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</si>
  <si>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</si>
  <si>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</si>
  <si>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</si>
  <si>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</si>
  <si>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</si>
  <si>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</si>
  <si>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</si>
  <si>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</si>
  <si>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</si>
  <si>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</si>
  <si>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</si>
  <si>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</si>
  <si>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</si>
  <si>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</si>
  <si>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</si>
  <si>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</si>
  <si>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</si>
  <si>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</si>
  <si>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</si>
  <si>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</si>
  <si>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</si>
  <si>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</si>
  <si>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</si>
  <si>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</si>
  <si>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</si>
  <si>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</si>
  <si>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</si>
  <si>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</si>
  <si>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</si>
  <si>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</si>
  <si>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</si>
  <si>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</si>
  <si>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</si>
  <si>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</si>
  <si>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</si>
  <si>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</si>
  <si>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</si>
  <si>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</si>
  <si>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</si>
  <si>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</si>
  <si>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</si>
  <si>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</si>
  <si>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</si>
  <si>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</si>
  <si>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</si>
  <si>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</si>
  <si>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</si>
  <si>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</si>
  <si>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</si>
  <si>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</si>
  <si>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</si>
  <si>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</si>
  <si>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</si>
  <si>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</si>
  <si>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</si>
  <si>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</si>
  <si>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</si>
  <si>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</si>
  <si>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</si>
  <si>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</si>
  <si>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</si>
  <si>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</si>
  <si>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</si>
  <si>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</si>
  <si>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</si>
  <si>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</si>
  <si>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</si>
  <si>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</si>
  <si>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</si>
  <si>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</si>
  <si>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</si>
  <si>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</si>
  <si>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</si>
  <si>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</si>
  <si>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</si>
  <si>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</si>
  <si>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</si>
  <si>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</si>
  <si>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</si>
  <si>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</si>
  <si>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</si>
  <si>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</si>
  <si>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</si>
  <si>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</si>
  <si>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</si>
  <si>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</si>
  <si>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</si>
  <si>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</si>
  <si>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</si>
  <si>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</si>
  <si>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</si>
  <si>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</si>
  <si>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</si>
  <si>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</si>
  <si>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</si>
  <si>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</si>
  <si>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</si>
  <si>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</si>
  <si>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</si>
  <si>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</si>
  <si>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</si>
  <si>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</si>
  <si>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</si>
  <si>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</si>
  <si>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</si>
  <si>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</si>
  <si>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</si>
  <si>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</si>
  <si>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</si>
  <si>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</si>
  <si>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</si>
  <si>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</si>
  <si>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</si>
  <si>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</si>
  <si>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</si>
  <si>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</si>
  <si>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</si>
  <si>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</si>
  <si>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</si>
  <si>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</si>
  <si>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</si>
  <si>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</si>
  <si>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</si>
  <si>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</si>
  <si>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</si>
  <si>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</si>
  <si>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</si>
  <si>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</si>
  <si>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</si>
  <si>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</si>
  <si>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</si>
  <si>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</si>
  <si>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</si>
  <si>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</si>
  <si>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</si>
  <si>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</si>
  <si>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</si>
  <si>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</si>
  <si>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</si>
  <si>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</si>
  <si>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</si>
  <si>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</si>
  <si>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</si>
  <si>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</si>
  <si>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</si>
  <si>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</si>
  <si>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</si>
  <si>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</si>
  <si>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</si>
  <si>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</si>
  <si>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</si>
  <si>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</si>
  <si>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</si>
  <si>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</si>
  <si>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</si>
  <si>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</si>
  <si>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</si>
  <si>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</si>
  <si>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</si>
  <si>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</si>
  <si>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</si>
  <si>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</si>
  <si>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</si>
  <si>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</si>
  <si>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</si>
  <si>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</si>
  <si>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</si>
  <si>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</si>
  <si>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</si>
  <si>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</si>
  <si>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</si>
  <si>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</si>
  <si>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</si>
  <si>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</si>
  <si>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</si>
  <si>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</si>
  <si>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</si>
  <si>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</si>
  <si>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</si>
  <si>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</si>
  <si>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</si>
  <si>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</si>
  <si>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</si>
  <si>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</si>
  <si>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</si>
  <si>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</si>
  <si>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</si>
  <si>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</si>
  <si>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</si>
  <si>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</si>
  <si>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</si>
  <si>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</si>
  <si>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</si>
  <si>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</si>
  <si>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</si>
  <si>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</si>
  <si>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</si>
  <si>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</si>
  <si>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</si>
  <si>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</si>
  <si>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</si>
  <si>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</si>
  <si>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</si>
  <si>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</si>
  <si>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</si>
  <si>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</si>
  <si>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</si>
  <si>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</si>
  <si>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</si>
  <si>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</si>
  <si>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</si>
  <si>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</si>
  <si>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</si>
  <si>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</si>
  <si>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</si>
  <si>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</si>
  <si>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</si>
  <si>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</si>
  <si>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</si>
  <si>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</si>
  <si>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</si>
  <si>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</si>
  <si>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</si>
  <si>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</si>
  <si>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</si>
  <si>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</si>
  <si>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</si>
  <si>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</si>
  <si>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</si>
  <si>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</si>
  <si>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</si>
  <si>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</si>
  <si>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</si>
  <si>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</si>
  <si>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</si>
  <si>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</si>
  <si>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</si>
  <si>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</si>
  <si>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</si>
  <si>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</si>
  <si>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</si>
  <si>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</si>
  <si>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</si>
  <si>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</si>
  <si>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</si>
  <si>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</si>
  <si>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</si>
  <si>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</si>
  <si>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</si>
  <si>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</si>
  <si>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</si>
  <si>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</si>
  <si>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</si>
  <si>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</si>
  <si>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</si>
  <si>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</si>
  <si>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</si>
  <si>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</si>
  <si>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</si>
  <si>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</si>
  <si>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</si>
  <si>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</si>
  <si>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</si>
  <si>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</si>
  <si>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</si>
  <si>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</si>
  <si>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</si>
  <si>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</si>
  <si>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</si>
  <si>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</si>
  <si>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</si>
  <si>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</si>
  <si>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</si>
  <si>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</si>
  <si>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</si>
  <si>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</si>
  <si>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</si>
  <si>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</si>
  <si>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</si>
  <si>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</si>
  <si>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</si>
  <si>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</si>
  <si>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</si>
  <si>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</si>
  <si>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</si>
  <si>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</si>
  <si>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</si>
  <si>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</si>
  <si>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</si>
  <si>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</si>
  <si>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</si>
  <si>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</si>
  <si>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</si>
  <si>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</si>
  <si>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</si>
  <si>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</si>
  <si>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</si>
  <si>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PCM-20251126-00000602</t>
  </si>
  <si>
    <t xml:space="preserve">2025-11-26 08:47:47
</t>
  </si>
  <si>
    <t xml:space="preserve"> 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</si>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</sst>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0" fontId="34" fillId="2" borderId="7" xfId="0" applyFont="1" applyFill="1" applyBorder="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7" fillId="12" borderId="8" xfId="0"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66" dataDxfId="165" headerRowBorderDxfId="163" tableBorderDxfId="164" totalsRowBorderDxfId="162">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49" dataDxfId="148" headerRowBorderDxfId="146" tableBorderDxfId="147" totalsRowBorderDxfId="145">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6" dataDxfId="55" headerRowBorderDxfId="53" tableBorderDxfId="54">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8" totalsRowShown="0" headerRowDxfId="40" dataDxfId="39" headerRowBorderDxfId="37" tableBorderDxfId="38" totalsRowBorderDxfId="36">
  <autoFilter ref="A1:L3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 totalsRowShown="0" headerRowDxfId="23" dataDxfId="22" headerRowBorderDxfId="20" tableBorderDxfId="21">
  <autoFilter ref="A1:L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324.61341284721857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45987.561838773145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45987.561838773145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45987.561838773145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45987.561838773145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45987.561838773145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45987.561838773145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45987.561838773145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45987.561838773145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45987.561838773145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45987.561838773145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45987.561838773145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45987.561838773145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45987.561838773145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45987.561838773145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45987.561838773145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45987.561838773145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45987.561838773145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45987.561838773145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45987.561838773145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45987.561838773145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45987.561838773145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45987.561838773145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45987.561838773145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45987.561838773145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45987.561838773145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45987.561838773145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45987.561838773145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45987.561838773145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45987.561838773145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45987.561838773145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45987.561838773145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45987.561838773145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45987.561838773145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45987.561838773145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45987.561838773145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45987.561838773145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45987.561838773145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45987.561838773145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45987.561838773145</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45987.561838773145</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45987.561838773145</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45987.561838773145</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45987.561838773145</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45987.561838773145</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45987.561838773145</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45987.561838773145</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45987.561838773145</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45987.561838773145</v>
      </c>
      <c r="H50" s="135"/>
      <c r="I50" s="137" t="str">
        <f>IFERROR(VLOOKUP(D50,DB!A:F,6,0),"")</f>
        <v/>
      </c>
      <c r="J50" s="137" t="str">
        <f>IFERROR(VLOOKUP(D50,DB!A:G,7,0),"")</f>
        <v/>
      </c>
      <c r="K50" s="133"/>
      <c r="L50" s="132" t="str">
        <f>IFERROR(VLOOKUP(D50,DB!A:I,9,0),"")</f>
        <v/>
      </c>
    </row>
    <row r="51" spans="1:12" s="61" customFormat="1" ht="15" customHeight="1">
      <c r="A51" s="138"/>
      <c r="B51" s="137" t="str">
        <f>IFERROR(VLOOKUP(D51,DB!A:K,11,0),"")</f>
        <v/>
      </c>
      <c r="C51" s="137"/>
      <c r="D51" s="56"/>
      <c r="E51" s="136"/>
      <c r="F51" s="135"/>
      <c r="G51" s="134">
        <f ca="1">IFERROR(NOW()-F51,"-")</f>
        <v>45987.561838773145</v>
      </c>
      <c r="H51" s="135"/>
      <c r="I51" s="137" t="str">
        <f>IFERROR(VLOOKUP(D51,DB!A:F,6,0),"")</f>
        <v/>
      </c>
      <c r="J51" s="137" t="str">
        <f>IFERROR(VLOOKUP(D51,DB!A:G,7,0),"")</f>
        <v/>
      </c>
      <c r="K51" s="133"/>
      <c r="L51" s="132" t="str">
        <f>IFERROR(VLOOKUP(D51,DB!A:I,9,0),"")</f>
        <v/>
      </c>
    </row>
    <row r="52" spans="1:12" s="61" customFormat="1" ht="15" customHeight="1">
      <c r="A52" s="138"/>
      <c r="B52" s="137" t="str">
        <f>IFERROR(VLOOKUP(D52,DB!A:K,11,0),"")</f>
        <v/>
      </c>
      <c r="C52" s="137"/>
      <c r="D52" s="56"/>
      <c r="E52" s="136"/>
      <c r="F52" s="135"/>
      <c r="G52" s="134">
        <f ca="1">IFERROR(NOW()-F52,"-")</f>
        <v>45987.561838773145</v>
      </c>
      <c r="H52" s="135"/>
      <c r="I52" s="137" t="str">
        <f>IFERROR(VLOOKUP(D52,DB!A:F,6,0),"")</f>
        <v/>
      </c>
      <c r="J52" s="137" t="str">
        <f>IFERROR(VLOOKUP(D52,DB!A:G,7,0),"")</f>
        <v/>
      </c>
      <c r="K52" s="133"/>
      <c r="L52" s="132" t="str">
        <f>IFERROR(VLOOKUP(D52,DB!A:I,9,0),"")</f>
        <v/>
      </c>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row r="56" spans="1:12" s="61" customFormat="1" ht="15" customHeight="1">
      <c r="F56" s="131"/>
      <c r="G56" s="130"/>
      <c r="H56" s="131"/>
      <c r="K56" s="129"/>
    </row>
    <row r="57" spans="1:12" s="61" customFormat="1" ht="15" customHeight="1">
      <c r="F57" s="131"/>
      <c r="G57" s="130"/>
      <c r="H57" s="131"/>
      <c r="K57"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162.56200115740648</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3.1744201388864894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6" t="s">
        <v>39107</v>
      </c>
      <c r="B5" s="18" t="str">
        <f>IFERROR(VLOOKUP(D5,DB!A:K,11,0),"")</f>
        <v>R2</v>
      </c>
      <c r="C5" s="18">
        <v>4</v>
      </c>
      <c r="D5" s="18" t="s">
        <v>20823</v>
      </c>
      <c r="E5" s="99" t="s">
        <v>39100</v>
      </c>
      <c r="F5" s="100">
        <v>45987.379467592589</v>
      </c>
      <c r="G5" s="101">
        <f ca="1">IFERROR(NOW()-F5,"-")</f>
        <v>0.18237152777874144</v>
      </c>
      <c r="H5" s="145" t="s">
        <v>39108</v>
      </c>
      <c r="I5" s="18" t="str">
        <f>IFERROR(VLOOKUP(D5,DB!A:F,6,0),"")</f>
        <v>SCECO</v>
      </c>
      <c r="J5" s="18" t="str">
        <f>IFERROR(VLOOKUP(D5,DB!A:G,7,0),"")</f>
        <v>Vandalized+Vandalized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45987.561839120368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45987.561839120368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45987.561839120368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45987.561839120368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45987.561839120368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45987.561839120368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45987.561839120368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45987.561839120368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45987.561839120368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45987.561839120368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45987.561839120368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45987.561839120368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45987.561839120368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45987.561839120368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45987.561839120368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45987.561839120368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45987.561839120368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45987.561839120368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45987.561839120368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45987.561839120368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45987.561839120368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45987.561839120368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45987.561839120368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45987.561839120368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45987.561839120368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45987.561839120368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45987.561839120368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45987.561839120368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45987.561839120368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45987.561839120368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45987.561839120368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45987.561839120368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45987.561839120368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45987.561839120368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45987.561839120368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45987.561839120368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45987.561839120368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45987.561839120368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45987.561839120368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45987.561839120368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45987.561839120368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45987.561839120368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45987.561839120368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45987.561839120368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45987.561839120368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45987.561839120368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45987.561839120368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45987.561839120368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45987.561839120368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45987.561839120368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45987.561839120368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45987.561839120368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45987.561839120368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45987.561839120368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45987.561839120368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45987.561839120368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45987.561839120368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45987.561839120368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45987.561839120368</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45987.561839120368</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45987.561839120368</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45987.561839120368</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45987.561839120368</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45987.561839120368</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45987.561839120368</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45987.561839120368</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45987.561839120368</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45987.561839120368</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45987.561839120368</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45987.561839120368</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45987.561839120368</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45987.561839120368</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45987.561839120368</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45987.561839120368</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45987.561839120368</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45987.561839120368</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45987.561839120368</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45987.561839120368</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45987.561839120368</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45987.561839120368</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45987.561839120368</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45987.561839120368</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45987.561839120368</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45987.561839120368</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45987.561839120368</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45987.561839120368</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45987.561839120368</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45987.561839120368</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45987.561839120368</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45987.561839120368</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45987.561839120368</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45987.561839120368</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45987.561839120368</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45987.561839120368</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45987.561839120368</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45987.561839120368</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45987.561839120368</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row r="103" spans="1:88" ht="31.5" customHeight="1">
      <c r="A103" s="98"/>
      <c r="B103" s="18" t="str">
        <f>IFERROR(VLOOKUP(D103,DB!A:K,11,0),"")</f>
        <v/>
      </c>
      <c r="C103" s="18"/>
      <c r="D103" s="18"/>
      <c r="E103" s="99"/>
      <c r="F103" s="100"/>
      <c r="G103" s="101">
        <f ca="1">IFERROR(NOW()-F103,"-")</f>
        <v>45987.561839120368</v>
      </c>
      <c r="H103" s="100"/>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6"/>
    </row>
    <row r="104" spans="1:88" ht="31.5" customHeight="1">
      <c r="A104" s="98"/>
      <c r="B104" s="18" t="str">
        <f>IFERROR(VLOOKUP(D104,DB!A:K,11,0),"")</f>
        <v/>
      </c>
      <c r="C104" s="18"/>
      <c r="D104" s="18"/>
      <c r="E104" s="99"/>
      <c r="F104" s="100"/>
      <c r="G104" s="101">
        <f ca="1">IFERROR(NOW()-F104,"-")</f>
        <v>45987.561839120368</v>
      </c>
      <c r="H104" s="100"/>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6"/>
    </row>
    <row r="105" spans="1:88" ht="31.5" customHeight="1">
      <c r="A105" s="98"/>
      <c r="B105" s="18" t="str">
        <f>IFERROR(VLOOKUP(D105,DB!A:K,11,0),"")</f>
        <v/>
      </c>
      <c r="C105" s="18"/>
      <c r="D105" s="18"/>
      <c r="E105" s="99"/>
      <c r="F105" s="100"/>
      <c r="G105" s="101">
        <f ca="1">IFERROR(NOW()-F105,"-")</f>
        <v>45987.561839120368</v>
      </c>
      <c r="H105" s="100"/>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6"/>
    </row>
    <row r="106" spans="1:88" ht="31.5" customHeight="1">
      <c r="A106" s="98"/>
      <c r="B106" s="18" t="str">
        <f>IFERROR(VLOOKUP(D106,DB!A:K,11,0),"")</f>
        <v/>
      </c>
      <c r="C106" s="18"/>
      <c r="D106" s="18"/>
      <c r="E106" s="99"/>
      <c r="F106" s="100"/>
      <c r="G106" s="101">
        <f ca="1">IFERROR(NOW()-F106,"-")</f>
        <v>45987.561839120368</v>
      </c>
      <c r="H106" s="100"/>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6"/>
    </row>
    <row r="107" spans="1:88" ht="31.5" customHeight="1">
      <c r="A107" s="98"/>
      <c r="B107" s="18" t="str">
        <f>IFERROR(VLOOKUP(D107,DB!A:K,11,0),"")</f>
        <v/>
      </c>
      <c r="C107" s="18"/>
      <c r="D107" s="18"/>
      <c r="E107" s="99"/>
      <c r="F107" s="100"/>
      <c r="G107" s="101">
        <f ca="1">IFERROR(NOW()-F107,"-")</f>
        <v>45987.561839120368</v>
      </c>
      <c r="H107" s="100"/>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18" t="str">
        <f>IFERROR(VLOOKUP(#REF!,DB!#REF!,7,0),"")</f>
        <v/>
      </c>
      <c r="E2" s="18"/>
      <c r="F2" s="20"/>
      <c r="G2" s="21">
        <f t="shared" ref="G2:G45" ca="1" si="0">IFERROR(NOW()-F2,"-")</f>
        <v>45987.561839120368</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92"/>
      <c r="F3" s="20"/>
      <c r="G3" s="21">
        <f t="shared" ca="1" si="0"/>
        <v>45987.561839120368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45987.561839120368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45987.561839120368</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45987.561839120368</v>
      </c>
      <c r="H6" s="22"/>
      <c r="I6" s="19" t="str">
        <f>IFERROR(VLOOKUP(D6,DB!A:F,6,0),"")</f>
        <v/>
      </c>
      <c r="J6" s="18" t="str">
        <f>IFERROR(VLOOKUP(D6,DB!A:G,7,0),"")</f>
        <v/>
      </c>
      <c r="K6" s="42"/>
      <c r="L6" s="23" t="str">
        <f>IFERROR(VLOOKUP(D6,DB!A:I,9,0),"")</f>
        <v/>
      </c>
    </row>
    <row r="7" spans="1:13" ht="15" customHeight="1">
      <c r="A7" s="19"/>
      <c r="B7" s="58" t="str">
        <f>IFERROR(VLOOKUP(D7,DB!A:K,11,0),"")</f>
        <v/>
      </c>
      <c r="C7" s="18"/>
      <c r="D7" s="19"/>
      <c r="E7" s="18"/>
      <c r="F7" s="20"/>
      <c r="G7" s="21">
        <f t="shared" ca="1" si="0"/>
        <v>45987.561839120368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45987.561839120368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45987.561839120368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45987.561839120368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45987.561839120368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45987.561839120368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45987.561839120368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45987.561839120368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45987.561839120368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45987.561839120368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45987.561839120368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45987.561839120368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45987.561839120368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45987.561839120368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45987.561839120368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45987.561839120368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45987.561839120368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45987.561839120368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45987.561839120368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45987.561839120368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45987.561839120368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45987.561839120368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45987.561839120368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45987.561839120368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45987.561839120368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45987.561839120368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45987.561839120368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45987.561839120368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45987.561839120368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45987.561839120368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45987.561839120368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45987.561839120368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45987.561839120368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45987.561839120368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45987.561839120368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45987.561839120368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45987.561839120368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45987.561839120368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45987.561839120368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ref="G46:G109" ca="1" si="1">IFERROR(NOW()-F46,"-")</f>
        <v>45987.561839120368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45987.561839120368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45987.561839120368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45987.561839120368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45987.561839120368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45987.561839120368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45987.561839120368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45987.561839120368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45987.561839120368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45987.561839120368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45987.561839120368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45987.561839120368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45987.561839120368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45987.561839120368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45987.561839120368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45987.561839120368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45987.561839120368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45987.561839120368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45987.561839120368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45987.561839120368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45987.561839120368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45987.561839120368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45987.561839120368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45987.561839120368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45987.561839120368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45987.561839120368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45987.561839120368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45987.561839120368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45987.561839120368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45987.561839120368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45987.561839120368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45987.561839120368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45987.561839120368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45987.561839120368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45987.561839120368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45987.561839120368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45987.561839120368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45987.561839120368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45987.561839120368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45987.561839120368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45987.561839120368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45987.561839120368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45987.561839120368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45987.561839120368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45987.561839120368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45987.561839120368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45987.561839120368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45987.561839120368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45987.561839120368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45987.561839120368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45987.561839120368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45987.561839120368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45987.561839120368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45987.561839120368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45987.561839120368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45987.561839120368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45987.561839120368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45987.561839120368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45987.561839120368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45987.561839120368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45987.561839120368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45987.561839120368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45987.561839120368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45987.561839120368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ref="G110:G173" ca="1" si="2">IFERROR(NOW()-F110,"-")</f>
        <v>45987.561839120368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45987.561839120368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45987.561839120368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45987.561839120368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45987.561839120368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45987.561839120368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45987.561839120368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45987.561839120368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45987.561839120368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45987.561839120368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45987.561839120368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45987.561839120368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45987.561839120368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45987.561839120368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45987.561839120368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45987.561839120368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45987.561839120368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45987.561839120368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45987.561839120368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45987.561839120368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45987.561839120368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45987.561839120368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45987.561839120368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45987.561839120368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45987.561839120368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45987.561839120368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45987.561839120368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45987.561839120368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45987.561839120368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45987.561839120368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45987.561839120368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45987.561839120368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45987.561839120368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45987.561839120368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45987.561839120368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45987.561839120368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45987.561839120368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45987.561839120368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45987.561839120368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45987.561839120368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45987.561839120368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45987.561839120368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45987.561839120368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45987.561839120368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45987.561839120368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45987.561839120368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45987.561839120368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45987.561839120368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45987.561839120368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45987.561839120368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45987.561839120368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45987.561839120368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45987.561839120368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45987.561839120368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45987.561839120368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45987.561839120368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45987.561839120368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45987.561839120368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45987.561839120368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45987.561839120368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45987.561839120368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45987.561839120368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45987.561839120368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45987.561839120368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ref="G174:G237" ca="1" si="3">IFERROR(NOW()-F174,"-")</f>
        <v>45987.561839120368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45987.561839120368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45987.561839120368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45987.561839120368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45987.561839120368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45987.561839120368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45987.561839120368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45987.561839120368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45987.561839120368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45987.561839120368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45987.561839120368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45987.561839120368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45987.561839120368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45987.561839120368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45987.561839120368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45987.561839120368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45987.561839120368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45987.561839120368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45987.561839120368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45987.561839120368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45987.561839120368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45987.561839120368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45987.561839120368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45987.561839120368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45987.561839120368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45987.561839120368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45987.561839120368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45987.561839120368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45987.561839120368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45987.561839120368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45987.561839120368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45987.561839120368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45987.561839120368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45987.561839120368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45987.561839120368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45987.561839120368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45987.561839120368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45987.561839120368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45987.561839120368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45987.561839120368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45987.561839120368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45987.561839120368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45987.561839120368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45987.561839120368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45987.561839120368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45987.561839120368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45987.561839120368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45987.561839120368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45987.561839120368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45987.561839120368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45987.561839120368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45987.561839120368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45987.561839120368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45987.561839120368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45987.561839120368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45987.561839120368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45987.561839120368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45987.561839120368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45987.561839120368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45987.561839120368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45987.561839120368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45987.561839120368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45987.561839120368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45987.561839120368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ref="G238:G301" ca="1" si="4">IFERROR(NOW()-F238,"-")</f>
        <v>45987.561839120368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45987.561839120368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45987.561839120368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45987.561839120368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45987.561839120368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45987.561839120368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45987.561839120368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45987.561839120368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45987.561839120368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45987.561839120368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45987.561839120368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45987.561839120368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45987.561839120368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45987.561839120368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45987.561839120368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45987.561839120368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45987.561839120368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45987.561839120368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45987.561839120368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45987.561839120368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45987.561839120368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45987.561839120368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45987.561839120368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45987.561839120368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45987.561839120368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45987.561839120368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45987.561839120368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45987.561839120368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45987.561839120368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45987.561839120368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45987.561839120368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45987.561839120368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45987.561839120368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45987.561839120368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45987.561839120368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45987.561839120368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45987.561839120368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45987.561839120368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45987.561839120368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45987.561839120368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45987.561839120368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45987.561839120368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45987.561839120368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45987.561839120368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45987.561839120368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45987.561839120368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45987.561839120368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45987.561839120368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45987.561839120368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45987.561839120368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45987.561839120368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45987.561839120368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45987.561839120368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45987.561839120368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45987.561839120368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45987.561839120368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45987.561839120368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45987.561839120368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45987.561839120368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45987.561839120368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45987.561839120368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45987.561839120368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45987.561839120368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45987.561839120368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ref="G302:G365" ca="1" si="5">IFERROR(NOW()-F302,"-")</f>
        <v>45987.561839120368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45987.561839120368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45987.561839120368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45987.561839120368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45987.561839120368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45987.561839120368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45987.561839120368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45987.561839120368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45987.561839120368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45987.561839120368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45987.561839120368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45987.561839120368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45987.561839120368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45987.561839120368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45987.561839120368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45987.561839120368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45987.561839120368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45987.561839120368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45987.561839120368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45987.561839120368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45987.561839120368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45987.561839120368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45987.561839120368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45987.561839120368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45987.561839120368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45987.561839120368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45987.561839120368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45987.561839120368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45987.561839120368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45987.561839120368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45987.561839120368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45987.561839120368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45987.561839120368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45987.561839120368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45987.561839120368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45987.561839120368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45987.561839120368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45987.561839120368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45987.561839120368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45987.561839120368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45987.561839120368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45987.561839120368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45987.561839120368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45987.561839120368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45987.561839120368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45987.561839120368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45987.561839120368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45987.561839120368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45987.561839120368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45987.561839120368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45987.561839120368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45987.561839120368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45987.561839120368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45987.561839120368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45987.561839120368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45987.561839120368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45987.561839120368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45987.561839120368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45987.561839120368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45987.561839120368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45987.561839120368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45987.561839120368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45987.561839120368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45987.561839120368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ref="G366:G429" ca="1" si="6">IFERROR(NOW()-F366,"-")</f>
        <v>45987.561839120368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45987.561839120368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45987.561839120368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45987.561839120368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45987.561839120368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45987.561839120368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45987.561839120368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45987.561839120368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45987.561839120368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45987.561839120368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45987.561839120368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45987.561839120368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45987.561839120368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45987.561839120368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45987.561839120368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45987.561839120368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45987.561839120368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45987.561839120368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45987.561839120368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45987.561839120368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45987.561839120368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45987.561839120368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45987.561839120368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45987.561839120368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45987.561839120368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45987.561839120368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45987.561839120368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45987.561839120368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45987.561839120368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45987.561839120368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45987.561839120368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45987.561839120368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45987.561839120368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45987.561839120368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45987.561839120368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45987.561839120368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45987.561839120368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45987.561839120368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45987.561839120368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45987.561839120368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45987.561839120368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45987.561839120368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45987.561839120368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45987.561839120368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45987.561839120368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45987.561839120368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45987.561839120368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45987.561839120368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45987.561839120368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45987.561839120368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45987.561839120368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45987.561839120368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45987.561839120368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45987.561839120368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45987.561839120368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45987.561839120368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45987.561839120368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45987.561839120368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45987.561839120368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45987.561839120368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45987.561839120368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45987.561839120368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45987.561839120368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45987.561839120368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ref="G430:G493" ca="1" si="7">IFERROR(NOW()-F430,"-")</f>
        <v>45987.561839120368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45987.561839120368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45987.561839120368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45987.561839120368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45987.561839120368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45987.561839120368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45987.561839120368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45987.561839120368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45987.561839120368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45987.561839120368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45987.561839120368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45987.561839120368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45987.561839120368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45987.561839120368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45987.561839120368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45987.561839120368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45987.561839120368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45987.561839120368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45987.561839120368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45987.561839120368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45987.561839120368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45987.561839120368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45987.561839120368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45987.561839120368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45987.561839120368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45987.561839120368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45987.561839120368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45987.561839120368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45987.561839120368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45987.561839120368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45987.561839120368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45987.561839120368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45987.561839120368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45987.561839120368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45987.561839120368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45987.561839120368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45987.561839120368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45987.561839120368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45987.561839120368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45987.561839120368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45987.561839120368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45987.561839120368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45987.561839120368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45987.561839120368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45987.561839120368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45987.561839120368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45987.561839120368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45987.561839120368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45987.561839120368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45987.561839120368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45987.561839120368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45987.561839120368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45987.561839120368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45987.561839120368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45987.561839120368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45987.561839120368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45987.561839120368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45987.561839120368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45987.561839120368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45987.561839120368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45987.561839120368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45987.561839120368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45987.561839120368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45987.561839120368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ref="G494:G557" ca="1" si="8">IFERROR(NOW()-F494,"-")</f>
        <v>45987.561839120368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45987.561839120368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45987.561839120368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45987.561839120368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45987.561839120368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45987.561839120368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45987.561839120368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45987.561839120368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45987.561839120368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45987.561839120368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45987.561839120368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45987.561839120368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45987.561839120368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45987.561839120368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45987.561839120368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45987.561839120368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45987.561839120368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45987.561839120368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45987.561839120368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45987.561839120368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45987.561839120368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45987.561839120368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45987.561839120368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45987.561839120368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45987.561839120368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45987.561839120368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45987.561839120368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45987.561839120368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45987.561839120368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45987.561839120368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45987.561839120368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45987.561839120368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45987.561839120368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45987.561839120368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45987.561839120368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45987.561839120368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45987.561839120368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45987.561839120368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45987.561839120368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45987.561839120368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45987.561839120368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45987.561839120368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45987.561839120368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45987.561839120368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45987.561839120368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45987.561839120368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45987.561839120368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45987.561839120368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45987.561839120368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45987.561839120368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45987.561839120368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45987.561839120368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45987.561839120368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45987.561839120368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45987.561839120368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45987.561839120368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45987.561839120368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45987.561839120368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45987.561839120368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45987.561839120368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45987.561839120368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45987.561839120368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45987.561839120368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45987.561839120368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ref="G558:G621" ca="1" si="9">IFERROR(NOW()-F558,"-")</f>
        <v>45987.561839120368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45987.561839120368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45987.561839120368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45987.561839120368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45987.561839120368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45987.561839120368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45987.561839120368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45987.561839120368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45987.561839120368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45987.561839120368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45987.561839120368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45987.561839120368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45987.561839120368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45987.561839120368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45987.561839120368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45987.561839120368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45987.561839120368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45987.561839120368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45987.561839120368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45987.561839120368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45987.561839120368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45987.561839120368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45987.561839120368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45987.561839120368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45987.561839120368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45987.561839120368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45987.561839120368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45987.561839120368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45987.561839120368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45987.561839120368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45987.561839120368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45987.561839120368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45987.561839120368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45987.561839120368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45987.561839120368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45987.561839120368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45987.561839120368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45987.561839120368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45987.561839120368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45987.561839120368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45987.561839120368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45987.561839120368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45987.561839120368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45987.561839120368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45987.561839120368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45987.561839120368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45987.561839120368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45987.561839120368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45987.561839120368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45987.561839120368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45987.561839120368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45987.561839120368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45987.561839120368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45987.561839120368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45987.561839120368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45987.561839120368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45987.561839120368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45987.561839120368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45987.561839120368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45987.561839120368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45987.561839120368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45987.561839120368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45987.561839120368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45987.561839120368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ref="G622:G685" ca="1" si="10">IFERROR(NOW()-F622,"-")</f>
        <v>45987.561839120368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45987.561839120368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45987.561839120368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45987.561839120368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45987.561839120368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45987.561839120368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45987.561839120368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45987.561839120368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45987.561839120368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45987.561839120368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45987.561839120368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45987.561839120368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45987.561839120368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45987.561839120368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45987.561839120368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45987.561839120368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45987.561839120368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45987.561839120368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45987.561839120368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45987.561839120368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45987.561839120368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45987.561839120368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45987.561839120368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45987.561839120368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45987.561839120368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45987.561839120368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45987.561839120368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45987.561839120368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45987.561839120368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45987.561839120368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45987.561839120368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45987.561839120368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45987.561839120368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45987.561839120368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45987.561839120368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45987.561839120368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45987.561839120368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45987.561839120368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45987.561839120368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45987.561839120368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45987.561839120368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45987.561839120368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45987.561839120368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45987.561839120368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45987.561839120368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45987.561839120368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45987.561839120368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45987.561839120368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45987.561839120368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45987.561839120368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45987.561839120368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45987.561839120368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45987.561839120368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45987.561839120368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45987.561839120368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45987.561839120368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45987.561839120368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45987.561839120368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45987.561839120368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45987.561839120368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45987.561839120368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45987.561839120368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45987.561839120368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45987.561839120368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ref="G686:G749" ca="1" si="11">IFERROR(NOW()-F686,"-")</f>
        <v>45987.561839120368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45987.561839120368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45987.561839120368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45987.561839120368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45987.561839120368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45987.561839120368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45987.561839120368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45987.561839120368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45987.561839120368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45987.561839120368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45987.561839120368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45987.561839120368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45987.561839120368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45987.561839120368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45987.561839120368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45987.561839120368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45987.561839120368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45987.561839120368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45987.561839120368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45987.561839120368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45987.561839120368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45987.561839120368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45987.561839120368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45987.561839120368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45987.561839120368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45987.561839120368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45987.561839120368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45987.561839120368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45987.561839120368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45987.561839120368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45987.561839120368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45987.561839120368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45987.561839120368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45987.561839120368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45987.561839120368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45987.561839120368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45987.561839120368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45987.561839120368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45987.561839120368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45987.561839120368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45987.561839120368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45987.561839120368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45987.561839120368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45987.561839120368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45987.561839120368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45987.561839120368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45987.561839120368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45987.561839120368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45987.561839120368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45987.561839120368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45987.561839120368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45987.561839120368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45987.561839120368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45987.561839120368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45987.561839120368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45987.561839120368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45987.561839120368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45987.561839120368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45987.561839120368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45987.561839120368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45987.561839120368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45987.561839120368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45987.561839120368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45987.561839120368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ref="G750:G813" ca="1" si="12">IFERROR(NOW()-F750,"-")</f>
        <v>45987.561839120368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45987.561839120368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45987.561839120368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45987.561839120368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45987.561839120368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45987.561839120368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45987.561839120368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45987.561839120368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45987.561839120368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45987.561839120368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45987.561839120368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45987.561839120368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45987.561839120368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45987.561839120368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45987.561839120368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45987.561839120368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45987.561839120368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45987.561839120368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45987.561839120368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45987.561839120368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45987.561839120368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45987.561839120368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45987.561839120368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45987.561839120368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45987.561839120368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45987.561839120368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45987.561839120368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45987.561839120368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45987.561839120368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45987.561839120368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45987.561839120368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45987.561839120368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45987.561839120368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45987.561839120368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45987.561839120368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45987.561839120368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45987.561839120368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45987.561839120368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45987.561839120368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45987.561839120368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45987.561839120368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45987.561839120368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45987.561839120368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45987.561839120368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45987.561839120368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45987.561839120368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45987.561839120368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45987.561839120368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45987.561839120368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45987.561839120368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45987.561839120368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45987.561839120368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45987.561839120368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45987.561839120368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45987.561839120368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45987.561839120368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45987.561839120368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45987.561839120368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45987.561839120368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45987.561839120368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45987.561839120368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45987.561839120368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45987.561839120368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45987.561839120368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ref="G814:G877" ca="1" si="13">IFERROR(NOW()-F814,"-")</f>
        <v>45987.561839120368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45987.561839120368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45987.561839120368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45987.561839120368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45987.561839120368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45987.561839120368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45987.561839120368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45987.561839120368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45987.561839120368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45987.561839120368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45987.561839120368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45987.561839120368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45987.561839120368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45987.561839120368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45987.561839120368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45987.561839120368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45987.561839120368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45987.561839120368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45987.561839120368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45987.561839120368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45987.561839120368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45987.561839120368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45987.561839120368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45987.561839120368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45987.561839120368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45987.561839120368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45987.561839120368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45987.561839120368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45987.561839120368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45987.561839120368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45987.561839120368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45987.561839120368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45987.561839120368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45987.561839120368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45987.561839120368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45987.561839120368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45987.561839120368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45987.561839120368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45987.561839120368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45987.561839120368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45987.561839120368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45987.561839120368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45987.561839120368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45987.561839120368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45987.561839120368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45987.561839120368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45987.561839120368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45987.561839120368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45987.561839120368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45987.561839120368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45987.561839120368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45987.561839120368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45987.561839120368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45987.561839120368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45987.561839120368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45987.561839120368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45987.561839120368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45987.561839120368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45987.561839120368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45987.561839120368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45987.561839120368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45987.561839120368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45987.561839120368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45987.561839120368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ref="G878:G941" ca="1" si="14">IFERROR(NOW()-F878,"-")</f>
        <v>45987.561839120368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45987.561839120368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45987.561839120368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45987.561839120368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45987.561839120368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45987.561839120368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45987.561839120368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45987.561839120368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45987.561839120368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45987.561839120368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45987.561839120368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45987.561839120368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45987.561839120368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45987.561839120368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45987.561839120368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45987.561839120368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45987.561839120368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45987.561839120368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45987.561839120368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45987.561839120368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45987.561839120368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45987.561839120368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45987.561839120368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45987.561839120368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45987.561839120368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45987.561839120368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45987.561839120368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45987.561839120368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45987.561839120368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45987.561839120368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45987.561839120368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45987.561839120368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45987.561839120368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45987.561839120368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45987.561839120368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45987.561839120368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45987.561839120368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45987.561839120368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45987.561839120368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45987.561839120368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45987.561839120368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45987.561839120368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45987.561839120368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45987.561839120368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45987.561839120368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45987.561839120368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45987.561839120368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45987.561839120368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45987.561839120368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45987.561839120368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45987.561839120368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45987.561839120368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45987.561839120368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45987.561839120368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45987.561839120368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45987.561839120368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45987.561839120368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45987.561839120368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45987.561839120368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45987.561839120368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45987.561839120368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45987.561839120368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45987.561839120368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4"/>
        <v>45987.561839120368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ref="G942:G956" ca="1" si="15">IFERROR(NOW()-F942,"-")</f>
        <v>45987.561839120368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45987.561839120368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45987.561839120368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45987.561839120368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45987.561839120368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45987.561839120368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45987.561839120368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45987.561839120368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45987.561839120368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45987.561839120368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45987.561839120368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45987.561839120368</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45987.561839120368</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45987.561839120368</v>
      </c>
      <c r="H955" s="22"/>
      <c r="I955" s="19" t="str">
        <f>IFERROR(VLOOKUP(D955,DB!A:F,6,0),"")</f>
        <v/>
      </c>
      <c r="J955" s="18" t="str">
        <f>IFERROR(VLOOKUP(D955,DB!A:G,7,0),"")</f>
        <v/>
      </c>
      <c r="K955" s="42"/>
      <c r="L955" s="23" t="str">
        <f>IFERROR(VLOOKUP(D955,DB!A:I,9,0),"")</f>
        <v/>
      </c>
    </row>
    <row r="956" spans="1:12" ht="15" customHeight="1">
      <c r="A956" s="19"/>
      <c r="B956" s="58" t="str">
        <f>IFERROR(VLOOKUP(D956,DB!A:K,11,0),"")</f>
        <v/>
      </c>
      <c r="C956" s="18"/>
      <c r="D956" s="18" t="str">
        <f>IFERROR(VLOOKUP(#REF!,DB!#REF!,7,0),"")</f>
        <v/>
      </c>
      <c r="E956" s="18"/>
      <c r="F956" s="20"/>
      <c r="G956" s="21">
        <f t="shared" ca="1" si="15"/>
        <v>45987.561839120368</v>
      </c>
      <c r="H956" s="22"/>
      <c r="I956" s="19" t="str">
        <f>IFERROR(VLOOKUP(D956,DB!A:F,6,0),"")</f>
        <v/>
      </c>
      <c r="J956" s="18" t="str">
        <f>IFERROR(VLOOKUP(D956,DB!A:G,7,0),"")</f>
        <v/>
      </c>
      <c r="K956" s="42"/>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8"/>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39110</v>
      </c>
      <c r="B2" s="88" t="str">
        <f>IFERROR(VLOOKUP(D2,DB!A:K,11,0),"")</f>
        <v>R4</v>
      </c>
      <c r="C2" s="90">
        <v>1</v>
      </c>
      <c r="D2" s="88" t="s">
        <v>35092</v>
      </c>
      <c r="E2" s="91" t="s">
        <v>39021</v>
      </c>
      <c r="F2" s="92">
        <v>45703.480717592596</v>
      </c>
      <c r="G2" s="93">
        <f ca="1">IFERROR(NOW()-F2,"")</f>
        <v>284.08112152777176</v>
      </c>
      <c r="H2" s="92">
        <v>45703.474768518521</v>
      </c>
      <c r="I2" s="92" t="str">
        <f>IFERROR(VLOOKUP(D2,DB!A:F,6,0),"")</f>
        <v>SCECO</v>
      </c>
      <c r="J2" s="92" t="str">
        <f>IFERROR(VLOOKUP(D2,DB!A:G,7,0),"")</f>
        <v>Dead</v>
      </c>
      <c r="K2" s="94" t="s">
        <v>39111</v>
      </c>
      <c r="L2" s="88" t="str">
        <f>IFERROR(VLOOKUP(D2,DB!A:I,9,0),"")</f>
        <v>Latis</v>
      </c>
    </row>
    <row r="3" spans="1:16" ht="15" customHeight="1">
      <c r="A3" s="110"/>
      <c r="B3" s="110" t="str">
        <f>IFERROR(VLOOKUP(D4,DB!A:K,11,0),"")</f>
        <v/>
      </c>
      <c r="C3" s="90"/>
      <c r="D3" s="147"/>
      <c r="E3" s="91"/>
      <c r="F3" s="92"/>
      <c r="G3" s="93">
        <f t="shared" ref="G3:G36" ca="1" si="0">IFERROR(NOW()-F3,"")</f>
        <v>45987.561838773145</v>
      </c>
      <c r="H3" s="92"/>
      <c r="I3" s="110" t="str">
        <f>IFERROR(VLOOKUP(D4,DB!A:F,6,0),"")</f>
        <v/>
      </c>
      <c r="J3" s="110" t="str">
        <f>IFERROR(VLOOKUP(D4,DB!A:G,7,0),"")</f>
        <v/>
      </c>
      <c r="K3" s="94"/>
      <c r="L3" s="88" t="str">
        <f>IFERROR(VLOOKUP(D4,DB!A:I,9,0),"")</f>
        <v/>
      </c>
    </row>
    <row r="4" spans="1:16" ht="15" customHeight="1">
      <c r="A4" s="110"/>
      <c r="B4" s="110" t="str">
        <f>IFERROR(VLOOKUP(#REF!,DB!A:K,11,0),"")</f>
        <v/>
      </c>
      <c r="C4" s="90"/>
      <c r="D4" s="88"/>
      <c r="E4" s="91"/>
      <c r="F4" s="92"/>
      <c r="G4" s="93">
        <f t="shared" ca="1" si="0"/>
        <v>45987.561838773145</v>
      </c>
      <c r="H4" s="92"/>
      <c r="I4" s="110" t="str">
        <f>IFERROR(VLOOKUP(#REF!,DB!A:F,6,0),"")</f>
        <v/>
      </c>
      <c r="J4" s="110" t="str">
        <f>IFERROR(VLOOKUP(#REF!,DB!A:G,7,0),"")</f>
        <v/>
      </c>
      <c r="K4" s="94"/>
      <c r="L4" s="88" t="str">
        <f>IFERROR(VLOOKUP(#REF!,DB!A:I,9,0),"")</f>
        <v/>
      </c>
    </row>
    <row r="5" spans="1:16" ht="15" customHeight="1">
      <c r="A5" s="110"/>
      <c r="B5" s="110" t="str">
        <f>IFERROR(VLOOKUP(D5,DB!A:K,11,0),"")</f>
        <v/>
      </c>
      <c r="C5" s="90"/>
      <c r="D5" s="88"/>
      <c r="E5" s="91"/>
      <c r="F5" s="92"/>
      <c r="G5" s="93">
        <f t="shared" ca="1" si="0"/>
        <v>45987.561838773145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45987.561838773145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45987.561838773145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45987.561839120368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45987.561839120368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45987.561839120368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45987.561839120368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45987.561839120368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45987.561839120368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45987.561839120368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45987.561839120368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45987.561839120368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45987.561839120368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45987.561839120368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45987.561839120368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45987.561839120368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45987.561839120368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45987.561839120368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45987.561839120368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45987.561839120368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45987.561839120368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45987.561839120368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45987.561839120368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45987.561839120368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45987.561839120368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45987.561839120368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45987.561839120368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45987.561839120368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45987.561839120368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45987.561839120368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45987.561839120368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45987.561839120368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45987.561839120368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45987.561839120368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45987.561839120368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45987.561839120368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45987.561839120368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45987.561839120368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45987.561839120368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45987.561839120368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45987.561839120368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45987.561839120368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45987.561839120368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45987.561839120368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45987.561839120368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45987.561839120368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45987.561839120368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45987.561839120368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45987.561839120368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45987.561839120368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45987.561839120368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45987.561839120368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45987.561839120368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45987.561839120368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45987.561839120368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45987.561839120368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45987.561839120368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45987.561839120368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45987.561839120368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45987.561839120368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45987.561839120368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45987.561839120368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45987.561839120368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45987.561839120368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45987.561839120368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45987.561839120368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45987.561839120368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45987.561839120368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45987.561839120368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45987.561839120368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45987.561839120368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45987.561839120368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45987.561839120368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45987.561839120368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45987.561839120368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45987.561839120368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45987.561839120368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45987.561839120368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45987.561839120368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45987.561839120368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45987.561839120368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45987.561839120368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45987.561839120368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45987.561839120368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45987.561839120368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45987.561839120368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45987.561839120368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45987.561839120368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45987.561839120368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45987.561839120368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45987.561839120368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45987.561839120368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45987.561839120368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45987.561839120368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45987.561839120368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45987.561839120368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45987.561839120368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45987.561839120368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45987.561839120368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45987.561839120368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45987.561839120368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45987.561839120368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45987.561839120368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45987.561839120368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45987.561839120368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45987.561839120368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45987.561839120368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45987.561839120368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45987.561839120368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45987.561839120368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45987.561839120368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45987.561839120368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45987.561839120368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45987.561839120368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45987.561839120368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45987.561839120368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45987.561839120368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45987.561839120368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45987.561839120368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45987.561839120368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45987.561839120368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45987.561839120368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45987.561839120368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45987.561839120368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45987.561839120368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45987.561839120368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45987.561839120368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45987.561839120368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45987.561839120368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45987.561839120368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45987.561839120368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45987.561839120368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45987.561839120368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45987.561839120368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45987.561839120368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45987.561839120368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45987.561839120368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45987.561839120368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45987.561839120368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45987.561839120368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45987.561839120368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45987.561839120368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45987.561839120368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45987.561839120368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45987.561839120368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45987.561839120368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45987.561839120368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45987.561839120368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45987.561839120368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45987.561839120368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45987.561839120368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45987.561839120368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45987.561839120368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45987.561839120368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45987.561839120368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45987.561839120368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45987.561839120368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45987.561839120368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45987.561839120368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45987.561839120368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45987.561839120368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45987.561839120368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45987.561839120368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45987.561839120368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45987.561839120368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45987.561839120368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45987.561839120368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45987.561839120368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45987.561839120368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45987.561839120368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45987.561839120368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45987.561839120368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45987.561839120368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45987.561839120368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45987.561839120368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45987.561839120368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45987.561839120368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45987.561839120368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45987.561839120368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45987.561839120368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45987.561839120368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45987.561839120368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45987.561839120368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45987.561839120368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45987.561839120368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45987.561839120368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45987.561839120368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45987.561839120368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45987.561839120368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45987.561839120368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45987.561839120368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45987.561839120368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45987.561839120368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45987.561839120368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45987.561839120368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45987.561839120368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45987.561839120368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45987.561839120368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45987.561839120368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45987.561839120368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45987.561839120368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45987.561839120368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45987.561839120368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45987.561839120368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45987.561839120368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45987.561839120368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45987.561839120368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45987.561839120368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45987.561839120368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45987.561839120368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45987.561839120368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45987.561839120368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45987.561839120368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45987.561839120368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45987.561839120368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45987.561839120368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45987.561839120368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45987.561839120368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45987.561839120368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45987.561839120368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45987.561839120368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45987.561839120368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45987.561839120368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45987.561839120368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92" ca="1" si="4">IFERROR(NOW()-F229,"")</f>
        <v>45987.561839120368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45987.561839120368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45987.561839120368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45987.561839120368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45987.561839120368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45987.561839120368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45987.561839120368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45987.561839120368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45987.561839120368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45987.561839120368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45987.561839120368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45987.561839120368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45987.561839120368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45987.561839120368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45987.561839120368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45987.561839120368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45987.561839120368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45987.561839120368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45987.561839120368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45987.561839120368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45987.561839120368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45987.561839120368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45987.561839120368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45987.561839120368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45987.561839120368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45987.561839120368</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45987.561839120368</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45987.561839120368</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45987.561839120368</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45987.561839120368</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45987.561839120368</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45987.561839120368</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45987.561839120368</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45987.561839120368</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45987.561839120368</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45987.561839120368</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45987.561839120368</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45987.561839120368</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45987.561839120368</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45987.561839120368</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45987.561839120368</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45987.561839120368</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45987.561839120368</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45987.561839120368</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45987.561839120368</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45987.561839120368</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45987.561839120368</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45987.561839120368</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45987.561839120368</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45987.561839120368</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45987.561839120368</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45987.561839120368</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45987.561839120368</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45987.561839120368</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45987.561839120368</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45987.561839120368</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45987.561839120368</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45987.561839120368</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45987.561839120368</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45987.561839120368</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45987.561839120368</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45987.561839120368</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45987.561839120368</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45987.561839120368</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ref="G293:G338" ca="1" si="5">IFERROR(NOW()-F293,"")</f>
        <v>45987.561839120368</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45987.561839120368</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45987.561839120368</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45987.561839120368</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45987.561839120368</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45987.561839120368</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45987.561839120368</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45987.561839120368</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45987.561839120368</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45987.561839120368</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45987.561839120368</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45987.561839120368</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45987.561839120368</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45987.561839120368</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45987.561839120368</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45987.561839120368</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45987.561839120368</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45987.561839120368</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45987.561839120368</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45987.561839120368</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45987.561839120368</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45987.561839120368</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45987.561839120368</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45987.561839120368</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45987.561839120368</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45987.561839120368</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45987.561839120368</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45987.561839120368</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45987.561839120368</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45987.561839120368</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45987.561839120368</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45987.561839120368</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45987.561839120368</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45987.561839120368</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45987.561839120368</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45987.561839120368</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45987.561839120368</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45987.561839120368</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45987.561839120368</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45987.561839120368</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45987.561839120368</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45987.561839120368</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45987.561839120368</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45987.561839120368</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45987.561839120368</v>
      </c>
      <c r="H337" s="92"/>
      <c r="I337" s="110" t="str">
        <f>IFERROR(VLOOKUP(D337,DB!A:F,6,0),"")</f>
        <v/>
      </c>
      <c r="J337" s="110" t="str">
        <f>IFERROR(VLOOKUP(D337,DB!A:G,7,0),"")</f>
        <v/>
      </c>
      <c r="K337" s="94"/>
      <c r="L337" s="88" t="str">
        <f>IFERROR(VLOOKUP(D337,DB!A:I,9,0),"")</f>
        <v/>
      </c>
    </row>
    <row r="338" spans="1:12" ht="15" customHeight="1">
      <c r="A338" s="110"/>
      <c r="B338" s="110" t="str">
        <f>IFERROR(VLOOKUP(D338,DB!A:K,11,0),"")</f>
        <v/>
      </c>
      <c r="C338" s="90"/>
      <c r="D338" s="88"/>
      <c r="E338" s="91"/>
      <c r="F338" s="92"/>
      <c r="G338" s="93">
        <f t="shared" ca="1" si="5"/>
        <v>45987.561839120368</v>
      </c>
      <c r="H338" s="92"/>
      <c r="I338" s="110" t="str">
        <f>IFERROR(VLOOKUP(D338,DB!A:F,6,0),"")</f>
        <v/>
      </c>
      <c r="J338" s="110" t="str">
        <f>IFERROR(VLOOKUP(D338,DB!A:G,7,0),"")</f>
        <v/>
      </c>
      <c r="K338" s="94"/>
      <c r="L338" s="88" t="str">
        <f>IFERROR(VLOOKUP(D338,DB!A:I,9,0),"")</f>
        <v/>
      </c>
    </row>
  </sheetData>
  <dataValidations count="2">
    <dataValidation allowBlank="1" showInputMessage="1" showErrorMessage="1" sqref="E1" xr:uid="{A4F81451-56CC-4543-9497-104C4E44EE4B}"/>
    <dataValidation type="list" allowBlank="1" showInputMessage="1" showErrorMessage="1" sqref="E2:E3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3" customWidth="1"/>
    <col min="7" max="7" width="10" style="144" customWidth="1"/>
    <col min="8" max="8" width="13.296875" style="143"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39112</v>
      </c>
      <c r="B2" s="37" t="str">
        <f>IFERROR(VLOOKUP(D2,DB!A:K,11,0),"")</f>
        <v>R5</v>
      </c>
      <c r="C2" s="37">
        <v>3</v>
      </c>
      <c r="D2" s="103" t="s">
        <v>36011</v>
      </c>
      <c r="E2" s="37" t="s">
        <v>39021</v>
      </c>
      <c r="F2" s="38">
        <v>45891.832060185188</v>
      </c>
      <c r="G2" s="105">
        <f ca="1">IFERROR(NOW()-F2,"")</f>
        <v>95.729778935179638</v>
      </c>
      <c r="H2" s="38">
        <v>45891.790393518517</v>
      </c>
      <c r="I2" s="37" t="str">
        <f>IFERROR(VLOOKUP(D2,DB!A:F,6,0),"")</f>
        <v>Generator-SG</v>
      </c>
      <c r="J2" s="37" t="str">
        <f>IFERROR(VLOOKUP(D2,DB!A:G,7,0),"")</f>
        <v>Vandalized</v>
      </c>
      <c r="K2" s="37" t="s">
        <v>39113</v>
      </c>
      <c r="L2" s="37" t="str">
        <f>IFERROR(VLOOKUP(D2,DB!A:I,9,0),"")</f>
        <v>Latis</v>
      </c>
      <c r="M2" s="102"/>
    </row>
    <row r="3" spans="1:13" s="39" customFormat="1" ht="30.75">
      <c r="A3" s="37" t="s">
        <v>39114</v>
      </c>
      <c r="B3" s="37" t="str">
        <f>IFERROR(VLOOKUP(D3,DB!A:K,11,0),"")</f>
        <v>R5</v>
      </c>
      <c r="C3" s="37">
        <v>1</v>
      </c>
      <c r="D3" s="37" t="s">
        <v>33268</v>
      </c>
      <c r="E3" s="37" t="s">
        <v>39100</v>
      </c>
      <c r="F3" s="38">
        <v>45926.188877314817</v>
      </c>
      <c r="G3" s="105">
        <f t="shared" ref="G3" ca="1" si="0">IFERROR(NOW()-F3,"")</f>
        <v>61.372961805551313</v>
      </c>
      <c r="H3" s="38">
        <v>45926.158159722225</v>
      </c>
      <c r="I3" s="37" t="str">
        <f>IFERROR(VLOOKUP(D3,DB!A:F,6,0),"")</f>
        <v>SCECO</v>
      </c>
      <c r="J3" s="37" t="str">
        <f>IFERROR(VLOOKUP(D3,DB!A:G,7,0),"")</f>
        <v>Good</v>
      </c>
      <c r="K3" s="37" t="s">
        <v>39115</v>
      </c>
      <c r="L3" s="37" t="str">
        <f>IFERROR(VLOOKUP(D3,DB!A:I,9,0),"")</f>
        <v>Latis</v>
      </c>
      <c r="M3" s="102"/>
    </row>
    <row r="4" spans="1:13" s="39" customFormat="1" ht="48" customHeight="1">
      <c r="A4" s="106" t="s">
        <v>39116</v>
      </c>
      <c r="B4" s="106" t="str">
        <f>IFERROR(VLOOKUP(D4,DB!A:K,11,0),"")</f>
        <v>R5</v>
      </c>
      <c r="C4" s="106">
        <v>1</v>
      </c>
      <c r="D4" s="106" t="s">
        <v>34758</v>
      </c>
      <c r="E4" s="106" t="s">
        <v>39100</v>
      </c>
      <c r="F4" s="107">
        <v>45948.661111111112</v>
      </c>
      <c r="G4" s="108">
        <f t="shared" ref="G4" ca="1" si="1">IFERROR(NOW()-F4,"")</f>
        <v>38.900728009255545</v>
      </c>
      <c r="H4" s="107">
        <v>45948.661111111112</v>
      </c>
      <c r="I4" s="106" t="str">
        <f>IFERROR(VLOOKUP(D4,DB!A:F,6,0),"")</f>
        <v>SCECO</v>
      </c>
      <c r="J4" s="106" t="str">
        <f>IFERROR(VLOOKUP(D4,DB!A:G,7,0),"")</f>
        <v>Dead</v>
      </c>
      <c r="K4" s="106" t="s">
        <v>39117</v>
      </c>
      <c r="L4" s="106" t="str">
        <f>IFERROR(VLOOKUP(D4,DB!A:I,9,0),"")</f>
        <v>Latis</v>
      </c>
    </row>
    <row r="5" spans="1:13" s="39" customFormat="1" ht="30.75">
      <c r="A5" s="106" t="s">
        <v>39118</v>
      </c>
      <c r="B5" s="106" t="str">
        <f>IFERROR(VLOOKUP(D5,DB!A:K,11,0),"")</f>
        <v>R5</v>
      </c>
      <c r="C5" s="106">
        <v>1</v>
      </c>
      <c r="D5" s="106" t="s">
        <v>36518</v>
      </c>
      <c r="E5" s="106" t="s">
        <v>39021</v>
      </c>
      <c r="F5" s="119">
        <v>45981.373298611114</v>
      </c>
      <c r="G5" s="108">
        <f ca="1">IFERROR(NOW()-F5,"")</f>
        <v>6.1885401620311313</v>
      </c>
      <c r="H5" s="119">
        <v>45981.360798611109</v>
      </c>
      <c r="I5" s="106" t="str">
        <f>IFERROR(VLOOKUP(D5,DB!A:F,6,0),"")</f>
        <v>SCECO</v>
      </c>
      <c r="J5" s="106" t="str">
        <f>IFERROR(VLOOKUP(D5,DB!A:G,7,0),"")</f>
        <v>Dead</v>
      </c>
      <c r="K5" s="106" t="s">
        <v>39119</v>
      </c>
      <c r="L5" s="106" t="str">
        <f>IFERROR(VLOOKUP(D5,DB!A:I,9,0),"")</f>
        <v>Latis</v>
      </c>
    </row>
    <row r="6" spans="1:13" s="39" customFormat="1">
      <c r="A6" s="37"/>
      <c r="B6" s="37" t="str">
        <f>IFERROR(VLOOKUP(D6,DB!A:K,11,0),"")</f>
        <v/>
      </c>
      <c r="C6" s="37"/>
      <c r="D6" s="37"/>
      <c r="E6" s="37"/>
      <c r="F6" s="38"/>
      <c r="G6" s="108">
        <f ca="1">IFERROR(NOW()-F6,"")</f>
        <v>45987.561838773145</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45987.561838773145</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45987.561838773145</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45987.561838773145</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45987.561838773145</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45987.561838773145</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45987.561838773145</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45987.561838773145</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45987.561838773145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08">
        <f ca="1">IFERROR(NOW()-F15,"")</f>
        <v>45987.561838773145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08">
        <f ca="1">IFERROR(NOW()-F16,"")</f>
        <v>45987.561838773145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08">
        <f ca="1">IFERROR(NOW()-F17,"")</f>
        <v>45987.561838773145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08">
        <f ca="1">IFERROR(NOW()-F18,"")</f>
        <v>45987.561838773145</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08">
        <f ca="1">IFERROR(NOW()-F19,"")</f>
        <v>45987.561838773145</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08">
        <f ca="1">IFERROR(NOW()-F20,"")</f>
        <v>45987.561838773145</v>
      </c>
      <c r="H20" s="38"/>
      <c r="I20" s="37" t="str">
        <f>IFERROR(VLOOKUP(D20,DB!A:F,6,0),"")</f>
        <v/>
      </c>
      <c r="J20" s="37" t="str">
        <f>IFERROR(VLOOKUP(D20,DB!A:G,7,0),"")</f>
        <v/>
      </c>
      <c r="K20" s="37"/>
      <c r="L20" s="37" t="str">
        <f>IFERROR(VLOOKUP(D20,DB!A:I,9,0),"")</f>
        <v/>
      </c>
    </row>
    <row r="21" spans="1:12" s="39" customFormat="1">
      <c r="A21" s="37"/>
      <c r="B21" s="37" t="str">
        <f>IFERROR(VLOOKUP(D21,DB!A:K,11,0),"")</f>
        <v/>
      </c>
      <c r="C21" s="37"/>
      <c r="D21" s="37"/>
      <c r="E21" s="37"/>
      <c r="F21" s="38"/>
      <c r="G21" s="108">
        <f ca="1">IFERROR(NOW()-F21,"")</f>
        <v>45987.561838773145</v>
      </c>
      <c r="H21" s="38"/>
      <c r="I21" s="37" t="str">
        <f>IFERROR(VLOOKUP(D21,DB!A:F,6,0),"")</f>
        <v/>
      </c>
      <c r="J21" s="37" t="str">
        <f>IFERROR(VLOOKUP(D21,DB!A:G,7,0),"")</f>
        <v/>
      </c>
      <c r="K21" s="37"/>
      <c r="L21" s="37" t="str">
        <f>IFERROR(VLOOKUP(D21,DB!A:I,9,0),"")</f>
        <v/>
      </c>
    </row>
    <row r="22" spans="1:12" s="39" customFormat="1">
      <c r="A22" s="37"/>
      <c r="B22" s="37" t="str">
        <f>IFERROR(VLOOKUP(D22,DB!A:K,11,0),"")</f>
        <v/>
      </c>
      <c r="C22" s="37"/>
      <c r="D22" s="37"/>
      <c r="E22" s="37"/>
      <c r="F22" s="38"/>
      <c r="G22" s="108">
        <f ca="1">IFERROR(NOW()-F22,"")</f>
        <v>45987.561838773145</v>
      </c>
      <c r="H22" s="38"/>
      <c r="I22" s="37" t="str">
        <f>IFERROR(VLOOKUP(D22,DB!A:F,6,0),"")</f>
        <v/>
      </c>
      <c r="J22" s="37" t="str">
        <f>IFERROR(VLOOKUP(D22,DB!A:G,7,0),"")</f>
        <v/>
      </c>
      <c r="K22" s="37"/>
      <c r="L22" s="37" t="str">
        <f>IFERROR(VLOOKUP(D22,DB!A:I,9,0),"")</f>
        <v/>
      </c>
    </row>
    <row r="23" spans="1:12" s="39" customFormat="1">
      <c r="A23" s="37"/>
      <c r="B23" s="37" t="str">
        <f>IFERROR(VLOOKUP(D23,DB!A:K,11,0),"")</f>
        <v/>
      </c>
      <c r="C23" s="37"/>
      <c r="D23" s="37"/>
      <c r="E23" s="37"/>
      <c r="F23" s="38"/>
      <c r="G23" s="108">
        <f ca="1">IFERROR(NOW()-F23,"")</f>
        <v>45987.561838773145</v>
      </c>
      <c r="H23" s="38"/>
      <c r="I23" s="37" t="str">
        <f>IFERROR(VLOOKUP(D23,DB!A:F,6,0),"")</f>
        <v/>
      </c>
      <c r="J23" s="37" t="str">
        <f>IFERROR(VLOOKUP(D23,DB!A:G,7,0),"")</f>
        <v/>
      </c>
      <c r="K23" s="37"/>
      <c r="L23" s="37" t="str">
        <f>IFERROR(VLOOKUP(D23,DB!A:I,9,0),"")</f>
        <v/>
      </c>
    </row>
    <row r="24" spans="1:12" s="39" customFormat="1">
      <c r="A24" s="106"/>
      <c r="B24" s="106"/>
      <c r="C24" s="106"/>
      <c r="D24" s="106"/>
      <c r="E24" s="106"/>
      <c r="F24" s="106"/>
      <c r="G24" s="106"/>
      <c r="H24" s="106"/>
      <c r="I24" s="106"/>
      <c r="J24" s="106"/>
      <c r="K24" s="106"/>
      <c r="L24" s="106"/>
    </row>
    <row r="25" spans="1:12" s="39" customFormat="1">
      <c r="A25" s="106"/>
      <c r="B25" s="106"/>
      <c r="C25" s="106"/>
      <c r="D25" s="106"/>
      <c r="E25" s="106"/>
      <c r="F25" s="106"/>
      <c r="G25" s="106"/>
      <c r="H25" s="106"/>
      <c r="I25" s="106"/>
      <c r="J25" s="106"/>
      <c r="K25" s="106"/>
      <c r="L25" s="106"/>
    </row>
    <row r="26" spans="1:12" s="39" customFormat="1">
      <c r="A26" s="106"/>
      <c r="B26" s="106"/>
      <c r="C26" s="106"/>
      <c r="D26" s="106"/>
      <c r="E26" s="106"/>
      <c r="F26" s="106"/>
      <c r="G26" s="106"/>
      <c r="H26" s="106"/>
      <c r="I26" s="106"/>
      <c r="J26" s="106"/>
      <c r="K26" s="106"/>
      <c r="L26" s="106"/>
    </row>
    <row r="27" spans="1:12" s="39" customFormat="1">
      <c r="A27" s="106"/>
      <c r="B27" s="106"/>
      <c r="C27" s="106"/>
      <c r="D27" s="106"/>
      <c r="E27" s="106"/>
      <c r="F27" s="106"/>
      <c r="G27" s="106"/>
      <c r="H27" s="106"/>
      <c r="I27" s="106"/>
      <c r="J27" s="106"/>
      <c r="K27" s="106"/>
      <c r="L27" s="106"/>
    </row>
    <row r="28" spans="1:12" s="39" customFormat="1">
      <c r="A28" s="106"/>
      <c r="B28" s="106"/>
      <c r="C28" s="106"/>
      <c r="D28" s="106"/>
      <c r="E28" s="106"/>
      <c r="F28" s="106"/>
      <c r="G28" s="106"/>
      <c r="H28" s="106"/>
      <c r="I28" s="106"/>
      <c r="J28" s="106"/>
      <c r="K28" s="106"/>
      <c r="L28" s="106"/>
    </row>
    <row r="29" spans="1:12" s="39" customFormat="1">
      <c r="A29" s="106"/>
      <c r="B29" s="106"/>
      <c r="C29" s="106"/>
      <c r="D29" s="106"/>
      <c r="E29" s="106"/>
      <c r="F29" s="106"/>
      <c r="G29" s="106"/>
      <c r="H29" s="106"/>
      <c r="I29" s="106"/>
      <c r="J29" s="106"/>
      <c r="K29" s="106"/>
      <c r="L29" s="106"/>
    </row>
    <row r="30" spans="1:12" s="39" customFormat="1">
      <c r="A30" s="106"/>
      <c r="B30" s="106"/>
      <c r="C30" s="106"/>
      <c r="D30" s="106"/>
      <c r="E30" s="106"/>
      <c r="F30" s="106"/>
      <c r="G30" s="106"/>
      <c r="H30" s="106"/>
      <c r="I30" s="106"/>
      <c r="J30" s="106"/>
      <c r="K30" s="106"/>
      <c r="L30" s="106"/>
    </row>
    <row r="31" spans="1:12" s="39" customFormat="1">
      <c r="A31" s="106"/>
      <c r="B31" s="106"/>
      <c r="C31" s="106"/>
      <c r="D31" s="106"/>
      <c r="E31" s="106"/>
      <c r="F31" s="106"/>
      <c r="G31" s="106"/>
      <c r="H31" s="106"/>
      <c r="I31" s="106"/>
      <c r="J31" s="106"/>
      <c r="K31" s="106"/>
      <c r="L31" s="106"/>
    </row>
    <row r="32" spans="1:12" s="39" customFormat="1">
      <c r="A32" s="106"/>
      <c r="B32" s="106"/>
      <c r="C32" s="106"/>
      <c r="D32" s="106"/>
      <c r="E32" s="106"/>
      <c r="F32" s="106"/>
      <c r="G32" s="106"/>
      <c r="H32" s="106"/>
      <c r="I32" s="106"/>
      <c r="J32" s="106"/>
      <c r="K32" s="106"/>
      <c r="L32" s="106"/>
    </row>
    <row r="33" spans="1:12">
      <c r="A33" s="142"/>
      <c r="B33" s="142"/>
      <c r="C33" s="142"/>
      <c r="D33" s="142"/>
      <c r="E33" s="142"/>
      <c r="F33" s="142"/>
      <c r="G33" s="142"/>
      <c r="H33" s="142"/>
      <c r="I33" s="142"/>
      <c r="J33" s="142"/>
      <c r="K33" s="142"/>
      <c r="L33" s="142"/>
    </row>
    <row r="34" spans="1:12">
      <c r="A34" s="142"/>
      <c r="B34" s="142"/>
      <c r="C34" s="142"/>
      <c r="D34" s="142"/>
      <c r="E34" s="142"/>
      <c r="F34" s="142"/>
      <c r="G34" s="142"/>
      <c r="H34" s="142"/>
      <c r="I34" s="142"/>
      <c r="J34" s="142"/>
      <c r="K34" s="142"/>
      <c r="L34" s="142"/>
    </row>
    <row r="35" spans="1:12">
      <c r="A35" s="142"/>
      <c r="B35" s="142"/>
      <c r="C35" s="142"/>
      <c r="D35" s="142"/>
      <c r="E35" s="142"/>
      <c r="F35" s="142"/>
      <c r="G35" s="142"/>
      <c r="H35" s="142"/>
      <c r="I35" s="142"/>
      <c r="J35" s="142"/>
      <c r="K35" s="142"/>
      <c r="L35" s="142"/>
    </row>
  </sheetData>
  <dataValidations count="2">
    <dataValidation allowBlank="1" showInputMessage="1" showErrorMessage="1" sqref="E1" xr:uid="{920C6338-E771-4DAE-8C89-92A9093EA4DE}"/>
    <dataValidation type="list" allowBlank="1" showInputMessage="1" showErrorMessage="1" sqref="E2:E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c r="C2" s="125"/>
      <c r="D2"/>
      <c r="E2" s="106"/>
      <c r="F2"/>
      <c r="G2" s="72">
        <f ca="1">IFERROR(NOW()-F2,"-")</f>
        <v>45987.561838773145</v>
      </c>
      <c r="H2"/>
      <c r="I2"/>
      <c r="J2" s="124" t="str">
        <f>IFERROR(VLOOKUP(D2,DB!A:G,7,0),"")</f>
        <v/>
      </c>
      <c r="K2" s="127"/>
      <c r="L2" s="128" t="str">
        <f>IFERROR(VLOOKUP(D2,DB!A:I,9,0),"")</f>
        <v/>
      </c>
    </row>
    <row r="3" spans="1:16382" ht="31.5" customHeight="1">
      <c r="A3"/>
      <c r="B3"/>
      <c r="C3" s="125"/>
      <c r="D3" s="122"/>
      <c r="E3" s="106"/>
      <c r="F3"/>
      <c r="G3" s="72">
        <f ca="1">IFERROR(NOW()-F3,"-")</f>
        <v>45987.561838773145</v>
      </c>
      <c r="H3"/>
      <c r="I3" s="124" t="str">
        <f>IFERROR(VLOOKUP(D3,DB!A:F,6,0),"")</f>
        <v/>
      </c>
      <c r="J3" s="124" t="str">
        <f>IFERROR(VLOOKUP(D3,DB!A:G,7,0),"")</f>
        <v/>
      </c>
      <c r="K3" s="127"/>
      <c r="L3" s="128" t="str">
        <f>IFERROR(VLOOKUP(D3,DB!A:I,9,0),"")</f>
        <v/>
      </c>
    </row>
    <row r="4" spans="1:16382" ht="31.5" customHeight="1">
      <c r="A4"/>
      <c r="B4"/>
      <c r="C4" s="125"/>
      <c r="D4" s="122"/>
      <c r="E4" s="106"/>
      <c r="F4"/>
      <c r="G4" s="72">
        <f ca="1">IFERROR(NOW()-F4,"-")</f>
        <v>45987.561838773145</v>
      </c>
      <c r="H4"/>
      <c r="I4" s="124" t="str">
        <f>IFERROR(VLOOKUP(D4,DB!A:F,6,0),"")</f>
        <v/>
      </c>
      <c r="J4" s="124" t="str">
        <f>IFERROR(VLOOKUP(D4,DB!A:G,7,0),"")</f>
        <v/>
      </c>
      <c r="K4" s="127"/>
      <c r="L4" s="128" t="str">
        <f>IFERROR(VLOOKUP(D4,DB!A:I,9,0),"")</f>
        <v/>
      </c>
    </row>
    <row r="5" spans="1:16382" ht="31.5" customHeight="1">
      <c r="A5"/>
      <c r="B5"/>
      <c r="C5" s="125"/>
      <c r="D5" s="122"/>
      <c r="E5" s="106"/>
      <c r="F5"/>
      <c r="G5" s="72">
        <f ca="1">IFERROR(NOW()-F5,"-")</f>
        <v>45987.561838773145</v>
      </c>
      <c r="H5"/>
      <c r="I5" s="124" t="str">
        <f>IFERROR(VLOOKUP(D5,DB!A:F,6,0),"")</f>
        <v/>
      </c>
      <c r="J5" s="124" t="str">
        <f>IFERROR(VLOOKUP(D5,DB!A:G,7,0),"")</f>
        <v/>
      </c>
      <c r="K5" s="127"/>
      <c r="L5" s="128" t="str">
        <f>IFERROR(VLOOKUP(D5,DB!A:I,9,0),"")</f>
        <v/>
      </c>
    </row>
    <row r="6" spans="1:16382" ht="31.5" customHeight="1">
      <c r="A6"/>
      <c r="B6"/>
      <c r="C6" s="125"/>
      <c r="D6" s="122"/>
      <c r="E6" s="106"/>
      <c r="F6"/>
      <c r="G6" s="72">
        <f ca="1">IFERROR(NOW()-F6,"-")</f>
        <v>45987.561838773145</v>
      </c>
      <c r="H6"/>
      <c r="I6" s="124" t="str">
        <f>IFERROR(VLOOKUP(D6,DB!A:F,6,0),"")</f>
        <v/>
      </c>
      <c r="J6" s="148" t="str">
        <f>IFERROR(VLOOKUP(D6,DB!A:G,7,0),"")</f>
        <v/>
      </c>
      <c r="K6" s="127"/>
      <c r="L6" s="149" t="str">
        <f>IFERROR(VLOOKUP(D6,DB!A:I,9,0),"")</f>
        <v/>
      </c>
    </row>
    <row r="7" spans="1:16382" ht="31.5" customHeight="1">
      <c r="A7"/>
      <c r="B7"/>
      <c r="C7" s="125"/>
      <c r="D7" s="122"/>
      <c r="E7" s="106"/>
      <c r="F7"/>
      <c r="G7" s="72">
        <f ca="1">IFERROR(NOW()-F7,"-")</f>
        <v>45987.561838773145</v>
      </c>
      <c r="H7"/>
      <c r="I7" s="124" t="str">
        <f>IFERROR(VLOOKUP(D7,DB!A:F,6,0),"")</f>
        <v/>
      </c>
      <c r="J7" s="148" t="str">
        <f>IFERROR(VLOOKUP(D7,DB!A:G,7,0),"")</f>
        <v/>
      </c>
      <c r="K7" s="127"/>
      <c r="L7" s="149" t="str">
        <f>IFERROR(VLOOKUP(D7,DB!A:I,9,0),"")</f>
        <v/>
      </c>
    </row>
    <row r="8" spans="1:16382" ht="31.5" customHeight="1">
      <c r="A8" s="123"/>
      <c r="B8" s="124" t="str">
        <f>IFERROR(VLOOKUP(D8,DB!A:K,11,0),"")</f>
        <v/>
      </c>
      <c r="C8" s="125"/>
      <c r="D8" s="124"/>
      <c r="E8" s="106"/>
      <c r="F8" s="126"/>
      <c r="G8" s="72">
        <f t="shared" ref="G8:G9" ca="1" si="0">IFERROR(NOW()-F8,"-")</f>
        <v>45987.561838773145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t="shared" ca="1" si="0"/>
        <v>45987.561838773145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45987.561838773145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45987.561838773145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45987.561838773145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45987.561838773145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45987.561838773145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45987.561838773145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45987.561838773145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45987.561838773145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45987.561838773145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45987.561838773145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45987.561838773145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45987.561838773145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45987.561838773145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45987.561838773145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2"/>
      <c r="E24" s="106"/>
      <c r="F24" s="126"/>
      <c r="G24" s="72">
        <f ca="1">IFERROR(NOW()-F24,"-")</f>
        <v>45987.561838773145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45987.561838773145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45987.561838773145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45987.561838773145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45987.561838773145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45987.561838773145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45987.561838773145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2"/>
      <c r="E31" s="106"/>
      <c r="F31" s="126"/>
      <c r="G31" s="72">
        <f ca="1">IFERROR(NOW()-F31,"-")</f>
        <v>45987.561838773145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45987.561838773145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45987.561838773145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45987.561838773145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45987.561838773145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45987.561838773145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45987.561838773145</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2"/>
      <c r="E38" s="106"/>
      <c r="F38" s="126"/>
      <c r="G38" s="72">
        <f ca="1">IFERROR(NOW()-F38,"-")</f>
        <v>45987.561838773145</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45987.561838773145</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45987.561838773145</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45987.561838773145</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45987.561838773145</v>
      </c>
      <c r="H42" s="126"/>
      <c r="I42" s="124" t="str">
        <f>IFERROR(VLOOKUP(D42,DB!A:F,6,0),"")</f>
        <v/>
      </c>
      <c r="J42" s="124" t="str">
        <f>IFERROR(VLOOKUP(D42,DB!A:G,7,0),"")</f>
        <v/>
      </c>
      <c r="K42" s="127"/>
      <c r="L42" s="128" t="str">
        <f>IFERROR(VLOOKUP(D42,DB!A:I,9,0),"")</f>
        <v/>
      </c>
    </row>
    <row r="43" spans="1:12" ht="31.5" customHeight="1">
      <c r="A43" s="123"/>
      <c r="B43" s="124" t="str">
        <f>IFERROR(VLOOKUP(D43,DB!A:K,11,0),"")</f>
        <v/>
      </c>
      <c r="C43" s="125"/>
      <c r="D43" s="124"/>
      <c r="E43" s="106"/>
      <c r="F43" s="126"/>
      <c r="G43" s="72">
        <f ca="1">IFERROR(NOW()-F43,"-")</f>
        <v>45987.561838773145</v>
      </c>
      <c r="H43" s="126"/>
      <c r="I43" s="124" t="str">
        <f>IFERROR(VLOOKUP(D43,DB!A:F,6,0),"")</f>
        <v/>
      </c>
      <c r="J43" s="124" t="str">
        <f>IFERROR(VLOOKUP(D43,DB!A:G,7,0),"")</f>
        <v/>
      </c>
      <c r="K43" s="127"/>
      <c r="L43" s="128"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2025-11-26T10:31:05Z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